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5\"/>
    </mc:Choice>
  </mc:AlternateContent>
  <bookViews>
    <workbookView xWindow="360" yWindow="90" windowWidth="10920" windowHeight="6435"/>
  </bookViews>
  <sheets>
    <sheet name="_рік_ (2)" sheetId="3" r:id="rId1"/>
  </sheets>
  <definedNames>
    <definedName name="_xlnm._FilterDatabase" localSheetId="0" hidden="1">'_рік_ (2)'!$A$1:$L$322</definedName>
    <definedName name="_xlnm.Print_Titles" localSheetId="0">'_рік_ (2)'!$3:$4</definedName>
    <definedName name="_xlnm.Print_Area" localSheetId="0">'_рік_ (2)'!$B$1:$O$321</definedName>
  </definedNames>
  <calcPr calcId="152511"/>
</workbook>
</file>

<file path=xl/calcChain.xml><?xml version="1.0" encoding="utf-8"?>
<calcChain xmlns="http://schemas.openxmlformats.org/spreadsheetml/2006/main">
  <c r="I318" i="3" l="1"/>
  <c r="N273" i="3" l="1"/>
  <c r="N269" i="3"/>
  <c r="N266" i="3"/>
  <c r="N267" i="3"/>
  <c r="N70" i="3"/>
  <c r="N213" i="3"/>
  <c r="M207" i="3" l="1"/>
  <c r="M172" i="3"/>
  <c r="M171" i="3"/>
  <c r="M71" i="3" l="1"/>
  <c r="M60" i="3"/>
  <c r="N205" i="3" l="1"/>
  <c r="G258" i="3"/>
  <c r="N160" i="3" l="1"/>
  <c r="N159" i="3"/>
  <c r="N158" i="3"/>
  <c r="N135" i="3"/>
  <c r="F223" i="3" l="1"/>
  <c r="N221" i="3"/>
  <c r="O221" i="3"/>
  <c r="I221" i="3"/>
  <c r="K221" i="3"/>
  <c r="G138" i="3"/>
  <c r="N264" i="3" l="1"/>
  <c r="N203" i="3"/>
  <c r="N204" i="3"/>
  <c r="N220" i="3" l="1"/>
  <c r="N222" i="3"/>
  <c r="N169" i="3"/>
  <c r="N40" i="3"/>
  <c r="N41" i="3"/>
  <c r="N42" i="3"/>
  <c r="N43" i="3"/>
  <c r="N44" i="3"/>
  <c r="N45" i="3"/>
  <c r="N46" i="3"/>
  <c r="N47" i="3"/>
  <c r="N48" i="3"/>
  <c r="G208" i="3" l="1"/>
  <c r="N162" i="3" l="1"/>
  <c r="O162" i="3"/>
  <c r="I162" i="3"/>
  <c r="K162" i="3"/>
  <c r="L162" i="3"/>
  <c r="G71" i="3" l="1"/>
  <c r="I106" i="3" l="1"/>
  <c r="M195" i="3" l="1"/>
  <c r="H195" i="3"/>
  <c r="F195" i="3"/>
  <c r="N200" i="3"/>
  <c r="O200" i="3"/>
  <c r="I200" i="3"/>
  <c r="N141" i="3" l="1"/>
  <c r="O141" i="3"/>
  <c r="I141" i="3"/>
  <c r="K141" i="3"/>
  <c r="L23" i="3"/>
  <c r="N285" i="3"/>
  <c r="N286" i="3"/>
  <c r="N287" i="3"/>
  <c r="N288" i="3"/>
  <c r="N289" i="3"/>
  <c r="N290" i="3"/>
  <c r="N291" i="3"/>
  <c r="N292" i="3"/>
  <c r="N293" i="3"/>
  <c r="N294" i="3"/>
  <c r="N295" i="3"/>
  <c r="N296" i="3"/>
  <c r="N297" i="3"/>
  <c r="N298" i="3"/>
  <c r="N299" i="3"/>
  <c r="N300" i="3"/>
  <c r="N301" i="3"/>
  <c r="N302" i="3"/>
  <c r="O284" i="3"/>
  <c r="N88" i="3"/>
  <c r="M191" i="3"/>
  <c r="G191" i="3"/>
  <c r="H191" i="3"/>
  <c r="F191" i="3"/>
  <c r="N192" i="3"/>
  <c r="O192" i="3"/>
  <c r="N193" i="3"/>
  <c r="O193" i="3"/>
  <c r="I192" i="3"/>
  <c r="I193" i="3"/>
  <c r="H71" i="3"/>
  <c r="F71" i="3"/>
  <c r="O72" i="3"/>
  <c r="N73" i="3"/>
  <c r="O73" i="3"/>
  <c r="I72" i="3"/>
  <c r="J72" i="3"/>
  <c r="K72" i="3"/>
  <c r="L72" i="3"/>
  <c r="I73" i="3"/>
  <c r="J73" i="3"/>
  <c r="K73" i="3"/>
  <c r="L73" i="3"/>
  <c r="N280" i="3" l="1"/>
  <c r="N281" i="3"/>
  <c r="N282" i="3"/>
  <c r="N283" i="3"/>
  <c r="N276" i="3"/>
  <c r="N232" i="3"/>
  <c r="N233" i="3"/>
  <c r="N28" i="3" l="1"/>
  <c r="N29" i="3"/>
  <c r="N30" i="3"/>
  <c r="N31" i="3"/>
  <c r="N32" i="3"/>
  <c r="N33" i="3"/>
  <c r="N34" i="3"/>
  <c r="N35" i="3"/>
  <c r="N36" i="3"/>
  <c r="N37" i="3"/>
  <c r="N38" i="3"/>
  <c r="N39" i="3"/>
  <c r="N137" i="3"/>
  <c r="M133" i="3" l="1"/>
  <c r="N275" i="3" l="1"/>
  <c r="N278" i="3"/>
  <c r="N215" i="3"/>
  <c r="N132" i="3"/>
  <c r="F138" i="3" l="1"/>
  <c r="H138" i="3"/>
  <c r="H163" i="3" s="1"/>
  <c r="E138" i="3"/>
  <c r="N240" i="3" l="1"/>
  <c r="N239" i="3"/>
  <c r="N238" i="3"/>
  <c r="N237" i="3"/>
  <c r="N234" i="3"/>
  <c r="N306" i="3"/>
  <c r="N207" i="3" l="1"/>
  <c r="N100" i="3"/>
  <c r="O75" i="3" l="1"/>
  <c r="N76" i="3"/>
  <c r="O76" i="3"/>
  <c r="I75" i="3"/>
  <c r="J75" i="3"/>
  <c r="K75" i="3"/>
  <c r="L75" i="3"/>
  <c r="I76" i="3"/>
  <c r="J76" i="3"/>
  <c r="K76" i="3"/>
  <c r="L76" i="3"/>
  <c r="N53" i="3" l="1"/>
  <c r="N54" i="3"/>
  <c r="N55" i="3"/>
  <c r="N116" i="3"/>
  <c r="O220" i="3" l="1"/>
  <c r="I220" i="3"/>
  <c r="K220" i="3"/>
  <c r="E133" i="3" l="1"/>
  <c r="F60" i="3"/>
  <c r="G60" i="3"/>
  <c r="H60" i="3"/>
  <c r="E60" i="3"/>
  <c r="N64" i="3"/>
  <c r="O64" i="3"/>
  <c r="I64" i="3"/>
  <c r="J64" i="3"/>
  <c r="K64" i="3"/>
  <c r="L64" i="3"/>
  <c r="N60" i="3" l="1"/>
  <c r="N109" i="3"/>
  <c r="N110" i="3"/>
  <c r="G52" i="3" l="1"/>
  <c r="N196" i="3" l="1"/>
  <c r="N194" i="3"/>
  <c r="N153" i="3"/>
  <c r="N155" i="3"/>
  <c r="N156" i="3"/>
  <c r="I280" i="3" l="1"/>
  <c r="I281" i="3"/>
  <c r="I282" i="3"/>
  <c r="M273" i="3" l="1"/>
  <c r="N172" i="3" l="1"/>
  <c r="N111" i="3"/>
  <c r="N114" i="3"/>
  <c r="M260" i="3" l="1"/>
  <c r="N106" i="3" l="1"/>
  <c r="G107" i="3" l="1"/>
  <c r="M149" i="3" l="1"/>
  <c r="N152" i="3"/>
  <c r="O152" i="3"/>
  <c r="N89" i="3" l="1"/>
  <c r="N65" i="3"/>
  <c r="N315" i="3" l="1"/>
  <c r="N130" i="3" l="1"/>
  <c r="N90" i="3"/>
  <c r="N91" i="3"/>
  <c r="N83" i="3"/>
  <c r="N69" i="3"/>
  <c r="N142" i="3"/>
  <c r="N265" i="3" l="1"/>
  <c r="N171" i="3"/>
  <c r="N174" i="3"/>
  <c r="N175" i="3"/>
  <c r="N177" i="3"/>
  <c r="N178" i="3"/>
  <c r="N180" i="3"/>
  <c r="N181" i="3"/>
  <c r="N183" i="3"/>
  <c r="N184" i="3"/>
  <c r="N186" i="3"/>
  <c r="N187" i="3"/>
  <c r="N189" i="3"/>
  <c r="N190" i="3"/>
  <c r="N198" i="3"/>
  <c r="N199" i="3"/>
  <c r="H133" i="3" l="1"/>
  <c r="N133" i="3" s="1"/>
  <c r="G133" i="3"/>
  <c r="F133" i="3"/>
  <c r="N134" i="3"/>
  <c r="O134" i="3"/>
  <c r="O135" i="3"/>
  <c r="I134" i="3"/>
  <c r="J134" i="3"/>
  <c r="K134" i="3"/>
  <c r="I135" i="3"/>
  <c r="J135" i="3"/>
  <c r="K135" i="3"/>
  <c r="N304" i="3" l="1"/>
  <c r="N305" i="3"/>
  <c r="N307" i="3"/>
  <c r="N308" i="3"/>
  <c r="N124" i="3"/>
  <c r="N74" i="3"/>
  <c r="N270" i="3" l="1"/>
  <c r="O270" i="3"/>
  <c r="N271" i="3"/>
  <c r="O271" i="3"/>
  <c r="I266" i="3"/>
  <c r="K266" i="3"/>
  <c r="I268" i="3"/>
  <c r="K268" i="3"/>
  <c r="I269" i="3"/>
  <c r="K269" i="3"/>
  <c r="I270" i="3"/>
  <c r="K270" i="3"/>
  <c r="I271" i="3"/>
  <c r="K271" i="3"/>
  <c r="I142" i="3"/>
  <c r="N125" i="3"/>
  <c r="O125" i="3"/>
  <c r="L125" i="3"/>
  <c r="I125" i="3"/>
  <c r="K125" i="3"/>
  <c r="N63" i="3" l="1"/>
  <c r="O63" i="3"/>
  <c r="N131" i="3"/>
  <c r="F235" i="3" l="1"/>
  <c r="F112" i="3"/>
  <c r="G112" i="3"/>
  <c r="E143" i="3" l="1"/>
  <c r="G293" i="3" l="1"/>
  <c r="H293" i="3"/>
  <c r="F293" i="3"/>
  <c r="O295" i="3"/>
  <c r="I295" i="3"/>
  <c r="L294" i="3"/>
  <c r="J294" i="3"/>
  <c r="K294" i="3"/>
  <c r="H20" i="3" l="1"/>
  <c r="G20" i="3"/>
  <c r="I243" i="3" l="1"/>
  <c r="K243" i="3"/>
  <c r="O243" i="3"/>
  <c r="E244" i="3"/>
  <c r="F244" i="3"/>
  <c r="I244" i="3" s="1"/>
  <c r="G244" i="3"/>
  <c r="K244" i="3" s="1"/>
  <c r="H244" i="3"/>
  <c r="M244" i="3"/>
  <c r="I245" i="3"/>
  <c r="K245" i="3"/>
  <c r="O245" i="3"/>
  <c r="I246" i="3"/>
  <c r="O246" i="3"/>
  <c r="I247" i="3"/>
  <c r="O247" i="3"/>
  <c r="O248" i="3"/>
  <c r="I249" i="3"/>
  <c r="O249" i="3"/>
  <c r="F250" i="3"/>
  <c r="I250" i="3" s="1"/>
  <c r="G250" i="3"/>
  <c r="H250" i="3"/>
  <c r="M250" i="3"/>
  <c r="O250" i="3" l="1"/>
  <c r="O244" i="3"/>
  <c r="N24" i="3" l="1"/>
  <c r="N27" i="3"/>
  <c r="O272" i="3" l="1"/>
  <c r="I272" i="3"/>
  <c r="K272" i="3"/>
  <c r="G273" i="3"/>
  <c r="H273" i="3"/>
  <c r="F273" i="3"/>
  <c r="O276" i="3"/>
  <c r="M112" i="3" l="1"/>
  <c r="I301" i="3" l="1"/>
  <c r="I302" i="3"/>
  <c r="G300" i="3"/>
  <c r="H300" i="3"/>
  <c r="M300" i="3" l="1"/>
  <c r="M297" i="3"/>
  <c r="M293" i="3"/>
  <c r="G291" i="3"/>
  <c r="F300" i="3"/>
  <c r="I300" i="3" s="1"/>
  <c r="O301" i="3"/>
  <c r="O302" i="3"/>
  <c r="J293" i="3"/>
  <c r="K293" i="3"/>
  <c r="L293" i="3"/>
  <c r="O296" i="3"/>
  <c r="O293" i="3" s="1"/>
  <c r="I296" i="3"/>
  <c r="I293" i="3" s="1"/>
  <c r="M291" i="3" l="1"/>
  <c r="O300" i="3"/>
  <c r="G49" i="3"/>
  <c r="M235" i="3" l="1"/>
  <c r="N235" i="3" s="1"/>
  <c r="O239" i="3"/>
  <c r="M182" i="3"/>
  <c r="M52" i="3"/>
  <c r="N101" i="3" l="1"/>
  <c r="G303" i="3" l="1"/>
  <c r="H303" i="3"/>
  <c r="H143" i="3"/>
  <c r="O143" i="3" s="1"/>
  <c r="H297" i="3"/>
  <c r="F297" i="3"/>
  <c r="F291" i="3" s="1"/>
  <c r="O292" i="3"/>
  <c r="O298" i="3"/>
  <c r="O299" i="3"/>
  <c r="I292" i="3"/>
  <c r="I298" i="3"/>
  <c r="I299" i="3"/>
  <c r="O144" i="3"/>
  <c r="O145" i="3"/>
  <c r="O147" i="3"/>
  <c r="O148" i="3"/>
  <c r="N145" i="3"/>
  <c r="N148" i="3"/>
  <c r="L144" i="3"/>
  <c r="L145" i="3"/>
  <c r="L147" i="3"/>
  <c r="L148" i="3"/>
  <c r="I144" i="3"/>
  <c r="K144" i="3"/>
  <c r="I145" i="3"/>
  <c r="K145" i="3"/>
  <c r="I147" i="3"/>
  <c r="K147" i="3"/>
  <c r="I148" i="3"/>
  <c r="K148" i="3"/>
  <c r="G146" i="3"/>
  <c r="H146" i="3"/>
  <c r="N146" i="3" s="1"/>
  <c r="F146" i="3"/>
  <c r="F143" i="3" s="1"/>
  <c r="H291" i="3" l="1"/>
  <c r="N143" i="3"/>
  <c r="I143" i="3"/>
  <c r="O291" i="3"/>
  <c r="I291" i="3"/>
  <c r="I297" i="3"/>
  <c r="O297" i="3"/>
  <c r="I146" i="3"/>
  <c r="K146" i="3"/>
  <c r="O146" i="3"/>
  <c r="G143" i="3"/>
  <c r="K143" i="3" s="1"/>
  <c r="L146" i="3"/>
  <c r="N117" i="3" l="1"/>
  <c r="I276" i="3" l="1"/>
  <c r="O137" i="3" l="1"/>
  <c r="I137" i="3"/>
  <c r="K137" i="3"/>
  <c r="L137" i="3"/>
  <c r="M267" i="3" l="1"/>
  <c r="M258" i="3" s="1"/>
  <c r="N263" i="3" l="1"/>
  <c r="N212" i="3" l="1"/>
  <c r="N23" i="3"/>
  <c r="M226" i="3" l="1"/>
  <c r="M223" i="3" s="1"/>
  <c r="M122" i="3" l="1"/>
  <c r="N316" i="3" l="1"/>
  <c r="N314" i="3"/>
  <c r="N313" i="3"/>
  <c r="N262" i="3"/>
  <c r="N261" i="3"/>
  <c r="N259" i="3"/>
  <c r="N166" i="3"/>
  <c r="N164" i="3"/>
  <c r="N151" i="3"/>
  <c r="N140" i="3"/>
  <c r="N136" i="3"/>
  <c r="N129" i="3"/>
  <c r="N119" i="3"/>
  <c r="N99" i="3"/>
  <c r="N98" i="3"/>
  <c r="N97" i="3"/>
  <c r="N96" i="3"/>
  <c r="N94" i="3"/>
  <c r="N93" i="3"/>
  <c r="N92" i="3"/>
  <c r="N82" i="3"/>
  <c r="N81" i="3"/>
  <c r="N80" i="3"/>
  <c r="N79" i="3"/>
  <c r="N66" i="3"/>
  <c r="N62" i="3"/>
  <c r="N58" i="3"/>
  <c r="N51" i="3"/>
  <c r="N25" i="3"/>
  <c r="N22" i="3"/>
  <c r="M107" i="3"/>
  <c r="G267" i="3" l="1"/>
  <c r="K267" i="3" s="1"/>
  <c r="H267" i="3"/>
  <c r="E279" i="3"/>
  <c r="H260" i="3"/>
  <c r="F260" i="3"/>
  <c r="G260" i="3"/>
  <c r="K260" i="3" s="1"/>
  <c r="E260" i="3"/>
  <c r="O261" i="3"/>
  <c r="O262" i="3"/>
  <c r="I261" i="3"/>
  <c r="K261" i="3"/>
  <c r="I262" i="3"/>
  <c r="K262" i="3"/>
  <c r="N260" i="3" l="1"/>
  <c r="H258" i="3"/>
  <c r="O260" i="3"/>
  <c r="N258" i="3"/>
  <c r="I260" i="3"/>
  <c r="I253" i="3"/>
  <c r="I254" i="3"/>
  <c r="H56" i="3" l="1"/>
  <c r="O115" i="3" l="1"/>
  <c r="L114" i="3"/>
  <c r="I115" i="3"/>
  <c r="K115" i="3"/>
  <c r="M201"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12" i="3"/>
  <c r="I241" i="3" l="1"/>
  <c r="F157" i="3" l="1"/>
  <c r="F20" i="3"/>
  <c r="I25" i="3"/>
  <c r="K25" i="3"/>
  <c r="L25" i="3"/>
  <c r="I26" i="3"/>
  <c r="K26" i="3"/>
  <c r="L26" i="3"/>
  <c r="M179" i="3" l="1"/>
  <c r="O155" i="3"/>
  <c r="O156" i="3"/>
  <c r="M154" i="3"/>
  <c r="N154" i="3" s="1"/>
  <c r="I194" i="3" l="1"/>
  <c r="I196" i="3"/>
  <c r="I197" i="3"/>
  <c r="I198" i="3"/>
  <c r="I199" i="3"/>
  <c r="M20" i="3" l="1"/>
  <c r="N20" i="3" s="1"/>
  <c r="O11" i="3" l="1"/>
  <c r="O13" i="3"/>
  <c r="O14" i="3"/>
  <c r="O15" i="3"/>
  <c r="O17" i="3"/>
  <c r="O18" i="3"/>
  <c r="O19" i="3"/>
  <c r="O21" i="3"/>
  <c r="O22" i="3"/>
  <c r="O50" i="3"/>
  <c r="O51" i="3"/>
  <c r="O53" i="3"/>
  <c r="O54" i="3"/>
  <c r="O55" i="3"/>
  <c r="O57" i="3"/>
  <c r="O58" i="3"/>
  <c r="O59" i="3"/>
  <c r="O61" i="3"/>
  <c r="O62" i="3"/>
  <c r="O60" i="3" s="1"/>
  <c r="O65" i="3"/>
  <c r="O66" i="3"/>
  <c r="O68" i="3"/>
  <c r="O69" i="3"/>
  <c r="O70" i="3"/>
  <c r="O74" i="3"/>
  <c r="O78" i="3"/>
  <c r="O79" i="3"/>
  <c r="O80" i="3"/>
  <c r="O81" i="3"/>
  <c r="O82" i="3"/>
  <c r="O83" i="3"/>
  <c r="O85" i="3"/>
  <c r="O87" i="3"/>
  <c r="O88" i="3"/>
  <c r="O89" i="3"/>
  <c r="O90" i="3"/>
  <c r="O91" i="3"/>
  <c r="O92" i="3"/>
  <c r="O93" i="3"/>
  <c r="O94" i="3"/>
  <c r="O96" i="3"/>
  <c r="O97" i="3"/>
  <c r="O98" i="3"/>
  <c r="O99" i="3"/>
  <c r="O100" i="3"/>
  <c r="O101" i="3"/>
  <c r="O103" i="3"/>
  <c r="O105" i="3"/>
  <c r="O106" i="3"/>
  <c r="O108" i="3"/>
  <c r="O109" i="3"/>
  <c r="O110" i="3"/>
  <c r="O111" i="3"/>
  <c r="O113" i="3"/>
  <c r="O114" i="3"/>
  <c r="O116" i="3"/>
  <c r="O117" i="3"/>
  <c r="O119" i="3"/>
  <c r="O120" i="3"/>
  <c r="O121" i="3"/>
  <c r="O123" i="3"/>
  <c r="O124" i="3"/>
  <c r="O126" i="3"/>
  <c r="O128" i="3"/>
  <c r="O129" i="3"/>
  <c r="O130" i="3"/>
  <c r="O131" i="3"/>
  <c r="O132" i="3"/>
  <c r="O136" i="3"/>
  <c r="O139" i="3"/>
  <c r="O140" i="3"/>
  <c r="O142" i="3"/>
  <c r="O150" i="3"/>
  <c r="O151" i="3"/>
  <c r="O153" i="3"/>
  <c r="O154" i="3"/>
  <c r="O158" i="3"/>
  <c r="O159" i="3"/>
  <c r="O160" i="3"/>
  <c r="O164" i="3"/>
  <c r="O166" i="3"/>
  <c r="O167" i="3"/>
  <c r="O168" i="3"/>
  <c r="O169" i="3"/>
  <c r="O170" i="3"/>
  <c r="O171" i="3"/>
  <c r="O172" i="3"/>
  <c r="O174" i="3"/>
  <c r="O175" i="3"/>
  <c r="O177" i="3"/>
  <c r="O178" i="3"/>
  <c r="O180" i="3"/>
  <c r="O181" i="3"/>
  <c r="O183" i="3"/>
  <c r="O184" i="3"/>
  <c r="O186" i="3"/>
  <c r="O187" i="3"/>
  <c r="O189" i="3"/>
  <c r="O190" i="3"/>
  <c r="O194" i="3"/>
  <c r="O196" i="3"/>
  <c r="O197" i="3"/>
  <c r="O198" i="3"/>
  <c r="O199" i="3"/>
  <c r="O202" i="3"/>
  <c r="O203" i="3"/>
  <c r="O204" i="3"/>
  <c r="O205" i="3"/>
  <c r="O206" i="3"/>
  <c r="O207" i="3"/>
  <c r="O209" i="3"/>
  <c r="O211" i="3"/>
  <c r="O212" i="3"/>
  <c r="O213" i="3"/>
  <c r="O214" i="3"/>
  <c r="O215" i="3"/>
  <c r="O217" i="3"/>
  <c r="O218" i="3"/>
  <c r="O219" i="3"/>
  <c r="O222" i="3"/>
  <c r="O224" i="3"/>
  <c r="O225" i="3"/>
  <c r="O227" i="3"/>
  <c r="O228" i="3"/>
  <c r="O229" i="3"/>
  <c r="O230" i="3"/>
  <c r="O231" i="3"/>
  <c r="O232" i="3"/>
  <c r="O233" i="3"/>
  <c r="O234" i="3"/>
  <c r="O236" i="3"/>
  <c r="O237" i="3"/>
  <c r="O238" i="3"/>
  <c r="O240" i="3"/>
  <c r="O241" i="3"/>
  <c r="O251" i="3"/>
  <c r="O252" i="3"/>
  <c r="O253" i="3"/>
  <c r="O254" i="3"/>
  <c r="O256" i="3"/>
  <c r="O257" i="3"/>
  <c r="O259" i="3"/>
  <c r="O263" i="3"/>
  <c r="O264" i="3"/>
  <c r="O265" i="3"/>
  <c r="O266" i="3"/>
  <c r="O268" i="3"/>
  <c r="O269" i="3"/>
  <c r="O274" i="3"/>
  <c r="O275" i="3"/>
  <c r="O278" i="3"/>
  <c r="O280" i="3"/>
  <c r="O281" i="3"/>
  <c r="O282" i="3"/>
  <c r="O283" i="3"/>
  <c r="O285" i="3"/>
  <c r="O286" i="3"/>
  <c r="O287" i="3"/>
  <c r="O289" i="3"/>
  <c r="O290" i="3"/>
  <c r="O304" i="3"/>
  <c r="O305" i="3"/>
  <c r="O306" i="3"/>
  <c r="O307" i="3"/>
  <c r="O308" i="3"/>
  <c r="O311" i="3"/>
  <c r="O313" i="3"/>
  <c r="O314" i="3"/>
  <c r="O315" i="3"/>
  <c r="O316" i="3"/>
  <c r="O317" i="3"/>
  <c r="O161" i="3" l="1"/>
  <c r="G182" i="3" l="1"/>
  <c r="H182" i="3"/>
  <c r="N182" i="3" s="1"/>
  <c r="F182" i="3"/>
  <c r="K182" i="3"/>
  <c r="I183" i="3"/>
  <c r="K183" i="3"/>
  <c r="I184" i="3"/>
  <c r="K184" i="3"/>
  <c r="H112" i="3"/>
  <c r="N112" i="3" s="1"/>
  <c r="I112" i="3"/>
  <c r="I113" i="3"/>
  <c r="K113" i="3"/>
  <c r="L113" i="3"/>
  <c r="I114" i="3"/>
  <c r="K114" i="3"/>
  <c r="K112" i="3" l="1"/>
  <c r="O112" i="3"/>
  <c r="O182" i="3"/>
  <c r="L112" i="3"/>
  <c r="I182" i="3"/>
  <c r="H52" i="3"/>
  <c r="N52" i="3" s="1"/>
  <c r="F52" i="3"/>
  <c r="I53" i="3"/>
  <c r="J53" i="3"/>
  <c r="K53" i="3"/>
  <c r="L53" i="3"/>
  <c r="I54" i="3"/>
  <c r="J54" i="3"/>
  <c r="K54" i="3"/>
  <c r="L54" i="3"/>
  <c r="H226" i="3" l="1"/>
  <c r="E157" i="3" l="1"/>
  <c r="E149" i="3"/>
  <c r="E127" i="3"/>
  <c r="E122" i="3"/>
  <c r="E107" i="3"/>
  <c r="E104" i="3"/>
  <c r="E95" i="3"/>
  <c r="E86" i="3"/>
  <c r="E77" i="3"/>
  <c r="E71" i="3"/>
  <c r="E67" i="3"/>
  <c r="E56" i="3"/>
  <c r="E52" i="3"/>
  <c r="E49" i="3"/>
  <c r="E40" i="3"/>
  <c r="E28" i="3"/>
  <c r="E20" i="3"/>
  <c r="E16" i="3"/>
  <c r="E12" i="3"/>
  <c r="E118" i="3" l="1"/>
  <c r="E102" i="3"/>
  <c r="E10" i="3"/>
  <c r="E84" i="3"/>
  <c r="F12" i="3"/>
  <c r="G12" i="3"/>
  <c r="F16" i="3"/>
  <c r="G16" i="3"/>
  <c r="F28" i="3"/>
  <c r="G28" i="3"/>
  <c r="F40" i="3"/>
  <c r="G40" i="3"/>
  <c r="F49" i="3"/>
  <c r="F56" i="3"/>
  <c r="G56" i="3"/>
  <c r="F67" i="3"/>
  <c r="G67" i="3"/>
  <c r="F77" i="3"/>
  <c r="G77" i="3"/>
  <c r="F86" i="3"/>
  <c r="G86" i="3"/>
  <c r="F95" i="3"/>
  <c r="G95" i="3"/>
  <c r="F104" i="3"/>
  <c r="G104" i="3"/>
  <c r="F107" i="3"/>
  <c r="F122" i="3"/>
  <c r="G122" i="3"/>
  <c r="F127" i="3"/>
  <c r="G127" i="3"/>
  <c r="F149" i="3"/>
  <c r="G149" i="3"/>
  <c r="G157" i="3"/>
  <c r="G118" i="3" l="1"/>
  <c r="F118" i="3"/>
  <c r="E163" i="3"/>
  <c r="G10" i="3"/>
  <c r="G102" i="3"/>
  <c r="F102" i="3"/>
  <c r="G84" i="3"/>
  <c r="F84" i="3"/>
  <c r="F10" i="3"/>
  <c r="F163" i="3" l="1"/>
  <c r="G163" i="3"/>
  <c r="I21" i="3"/>
  <c r="J21" i="3"/>
  <c r="K21" i="3"/>
  <c r="I22" i="3"/>
  <c r="J22" i="3"/>
  <c r="K22" i="3"/>
  <c r="I23" i="3"/>
  <c r="J23" i="3"/>
  <c r="K23" i="3"/>
  <c r="M216" i="3" l="1"/>
  <c r="I230" i="3" l="1"/>
  <c r="F226" i="3" l="1"/>
  <c r="G226" i="3"/>
  <c r="E226" i="3"/>
  <c r="E176" i="3"/>
  <c r="O20" i="3" l="1"/>
  <c r="N7" i="3"/>
  <c r="I131" i="3"/>
  <c r="M312" i="3" l="1"/>
  <c r="N312" i="3" s="1"/>
  <c r="F312" i="3"/>
  <c r="G312" i="3"/>
  <c r="E312" i="3"/>
  <c r="I316" i="3"/>
  <c r="O312" i="3" l="1"/>
  <c r="I110" i="3"/>
  <c r="K110" i="3"/>
  <c r="L110" i="3"/>
  <c r="N19" i="3"/>
  <c r="N18" i="3"/>
  <c r="N15" i="3"/>
  <c r="N14" i="3"/>
  <c r="N9" i="3"/>
  <c r="N8" i="3"/>
  <c r="L123" i="3" l="1"/>
  <c r="L124" i="3"/>
  <c r="L126" i="3"/>
  <c r="M303" i="3" l="1"/>
  <c r="N303" i="3" s="1"/>
  <c r="M288" i="3"/>
  <c r="M279" i="3"/>
  <c r="M255" i="3"/>
  <c r="M277" i="3" l="1"/>
  <c r="M242" i="3"/>
  <c r="O226" i="3"/>
  <c r="M210" i="3" l="1"/>
  <c r="M208" i="3" s="1"/>
  <c r="M188" i="3"/>
  <c r="M185" i="3"/>
  <c r="M176" i="3"/>
  <c r="M157" i="3"/>
  <c r="M138" i="3"/>
  <c r="M127" i="3"/>
  <c r="M118" i="3" s="1"/>
  <c r="M104" i="3"/>
  <c r="M86" i="3"/>
  <c r="M77" i="3"/>
  <c r="M67" i="3"/>
  <c r="M56" i="3"/>
  <c r="N56" i="3" s="1"/>
  <c r="M49" i="3"/>
  <c r="M16" i="3"/>
  <c r="M12" i="3"/>
  <c r="M102" i="3" l="1"/>
  <c r="M173" i="3"/>
  <c r="M309" i="3" s="1"/>
  <c r="M10" i="3"/>
  <c r="M84" i="3"/>
  <c r="O52" i="3"/>
  <c r="M310" i="3" l="1"/>
  <c r="M163" i="3"/>
  <c r="M318" i="3" l="1"/>
  <c r="M319" i="3"/>
  <c r="H28" i="3"/>
  <c r="I37" i="3"/>
  <c r="J37" i="3"/>
  <c r="K37" i="3"/>
  <c r="L37" i="3"/>
  <c r="I38" i="3"/>
  <c r="J38" i="3"/>
  <c r="K38" i="3"/>
  <c r="L38" i="3"/>
  <c r="O28" i="3" l="1"/>
  <c r="I47" i="3"/>
  <c r="J47" i="3"/>
  <c r="K47" i="3"/>
  <c r="L47" i="3"/>
  <c r="E255" i="3"/>
  <c r="K142" i="3" l="1"/>
  <c r="L142" i="3"/>
  <c r="L143" i="3"/>
  <c r="I100" i="3" l="1"/>
  <c r="K100" i="3"/>
  <c r="L100" i="3"/>
  <c r="I90" i="3"/>
  <c r="J90" i="3"/>
  <c r="K90" i="3"/>
  <c r="L90" i="3"/>
  <c r="I91" i="3"/>
  <c r="J91" i="3"/>
  <c r="K91" i="3"/>
  <c r="L91" i="3"/>
  <c r="G195" i="3" l="1"/>
  <c r="N195" i="3"/>
  <c r="I195" i="3" l="1"/>
  <c r="O195" i="3"/>
  <c r="H235" i="3"/>
  <c r="O235" i="3" l="1"/>
  <c r="H223" i="3"/>
  <c r="G235" i="3"/>
  <c r="I236" i="3"/>
  <c r="I237" i="3"/>
  <c r="N223" i="3" l="1"/>
  <c r="O223" i="3"/>
  <c r="I215" i="3"/>
  <c r="I217" i="3"/>
  <c r="I218" i="3"/>
  <c r="G216" i="3"/>
  <c r="H216" i="3"/>
  <c r="F216" i="3"/>
  <c r="O216" i="3" l="1"/>
  <c r="I216" i="3"/>
  <c r="H86" i="3" l="1"/>
  <c r="N86" i="3" s="1"/>
  <c r="I89" i="3"/>
  <c r="J89" i="3"/>
  <c r="K89" i="3"/>
  <c r="L89" i="3"/>
  <c r="O86" i="3" l="1"/>
  <c r="I251" i="3"/>
  <c r="I252" i="3"/>
  <c r="I256" i="3"/>
  <c r="I257" i="3"/>
  <c r="I283" i="3" l="1"/>
  <c r="G279" i="3"/>
  <c r="H279" i="3"/>
  <c r="N279" i="3" s="1"/>
  <c r="F279" i="3"/>
  <c r="O279" i="3" l="1"/>
  <c r="I279" i="3"/>
  <c r="I41" i="3" l="1"/>
  <c r="J41" i="3"/>
  <c r="K41" i="3"/>
  <c r="I42" i="3"/>
  <c r="J42" i="3"/>
  <c r="K42" i="3"/>
  <c r="I43" i="3"/>
  <c r="J43" i="3"/>
  <c r="K43" i="3"/>
  <c r="I44" i="3"/>
  <c r="J44" i="3"/>
  <c r="K44" i="3"/>
  <c r="I45" i="3"/>
  <c r="J45" i="3"/>
  <c r="K45" i="3"/>
  <c r="I46" i="3"/>
  <c r="J46" i="3"/>
  <c r="K46" i="3"/>
  <c r="I87" i="3"/>
  <c r="J87" i="3"/>
  <c r="K87" i="3"/>
  <c r="L87" i="3"/>
  <c r="I88" i="3"/>
  <c r="J88" i="3"/>
  <c r="K88" i="3"/>
  <c r="L88" i="3"/>
  <c r="I111" i="3"/>
  <c r="K111" i="3"/>
  <c r="L111" i="3"/>
  <c r="I264" i="3"/>
  <c r="I306" i="3"/>
  <c r="H157" i="3" l="1"/>
  <c r="N157" i="3" s="1"/>
  <c r="O157" i="3" l="1"/>
  <c r="K78" i="3"/>
  <c r="K79" i="3"/>
  <c r="K80" i="3"/>
  <c r="K93" i="3"/>
  <c r="K94" i="3"/>
  <c r="K96" i="3"/>
  <c r="K97" i="3"/>
  <c r="K98" i="3"/>
  <c r="K99" i="3"/>
  <c r="I93" i="3"/>
  <c r="I94" i="3"/>
  <c r="I96" i="3"/>
  <c r="I97" i="3"/>
  <c r="I98" i="3"/>
  <c r="I99" i="3"/>
  <c r="K105" i="3"/>
  <c r="K106" i="3"/>
  <c r="K108" i="3"/>
  <c r="I105" i="3"/>
  <c r="I108" i="3"/>
  <c r="L159" i="3"/>
  <c r="L158" i="3"/>
  <c r="L157" i="3"/>
  <c r="L154" i="3"/>
  <c r="L153" i="3"/>
  <c r="L152" i="3"/>
  <c r="L151" i="3"/>
  <c r="L150" i="3"/>
  <c r="L140" i="3"/>
  <c r="L139" i="3"/>
  <c r="L136" i="3"/>
  <c r="K140" i="3"/>
  <c r="K139" i="3"/>
  <c r="K130" i="3"/>
  <c r="K129" i="3"/>
  <c r="K128" i="3"/>
  <c r="K126" i="3"/>
  <c r="K124" i="3"/>
  <c r="K123" i="3"/>
  <c r="K121" i="3"/>
  <c r="L130" i="3"/>
  <c r="L129" i="3"/>
  <c r="L128" i="3"/>
  <c r="L121" i="3"/>
  <c r="L120" i="3"/>
  <c r="L109" i="3"/>
  <c r="L108" i="3"/>
  <c r="L106" i="3"/>
  <c r="L105" i="3"/>
  <c r="L101" i="3"/>
  <c r="L99" i="3"/>
  <c r="I78" i="3"/>
  <c r="I79" i="3"/>
  <c r="I80" i="3"/>
  <c r="L80" i="3"/>
  <c r="L79" i="3"/>
  <c r="L48" i="3"/>
  <c r="L19" i="3"/>
  <c r="L18" i="3"/>
  <c r="L17" i="3"/>
  <c r="L7" i="3"/>
  <c r="I305" i="3"/>
  <c r="I304" i="3"/>
  <c r="I290" i="3"/>
  <c r="I289" i="3"/>
  <c r="I240" i="3"/>
  <c r="I228" i="3"/>
  <c r="I227" i="3"/>
  <c r="I225" i="3"/>
  <c r="I222" i="3"/>
  <c r="I219" i="3"/>
  <c r="I214" i="3"/>
  <c r="I213" i="3"/>
  <c r="I212" i="3"/>
  <c r="I211" i="3"/>
  <c r="I140" i="3"/>
  <c r="I139" i="3"/>
  <c r="I130" i="3"/>
  <c r="I129" i="3"/>
  <c r="I128" i="3"/>
  <c r="I126" i="3"/>
  <c r="I124" i="3"/>
  <c r="I123" i="3"/>
  <c r="I121" i="3"/>
  <c r="I120" i="3"/>
  <c r="K7" i="3"/>
  <c r="I7" i="3"/>
  <c r="O133" i="3" l="1"/>
  <c r="K236" i="3"/>
  <c r="I238" i="3"/>
  <c r="K238" i="3"/>
  <c r="I235" i="3" l="1"/>
  <c r="K235" i="3"/>
  <c r="F303" i="3" l="1"/>
  <c r="E303" i="3"/>
  <c r="F288" i="3"/>
  <c r="G288" i="3"/>
  <c r="H288" i="3"/>
  <c r="E288" i="3"/>
  <c r="F277" i="3"/>
  <c r="G277" i="3"/>
  <c r="H277" i="3"/>
  <c r="N277" i="3" s="1"/>
  <c r="E277" i="3"/>
  <c r="E273" i="3"/>
  <c r="F267" i="3"/>
  <c r="O267" i="3"/>
  <c r="E267" i="3"/>
  <c r="E258" i="3" s="1"/>
  <c r="F255" i="3"/>
  <c r="G255" i="3"/>
  <c r="H255" i="3"/>
  <c r="G242" i="3"/>
  <c r="E242" i="3"/>
  <c r="E235" i="3"/>
  <c r="E223" i="3" s="1"/>
  <c r="G223" i="3"/>
  <c r="G309" i="3" s="1"/>
  <c r="F210" i="3"/>
  <c r="F208" i="3" s="1"/>
  <c r="G210" i="3"/>
  <c r="H210" i="3"/>
  <c r="H208" i="3" s="1"/>
  <c r="E210" i="3"/>
  <c r="E208" i="3" s="1"/>
  <c r="F201" i="3"/>
  <c r="G201" i="3"/>
  <c r="H201" i="3"/>
  <c r="N201" i="3" s="1"/>
  <c r="E201" i="3"/>
  <c r="N191" i="3"/>
  <c r="E191" i="3"/>
  <c r="F185" i="3"/>
  <c r="G185" i="3"/>
  <c r="H185" i="3"/>
  <c r="N185" i="3" s="1"/>
  <c r="E185" i="3"/>
  <c r="E179" i="3"/>
  <c r="F176" i="3"/>
  <c r="G176" i="3"/>
  <c r="H176" i="3"/>
  <c r="I208" i="3" l="1"/>
  <c r="N210" i="3"/>
  <c r="N176" i="3"/>
  <c r="F258" i="3"/>
  <c r="I267" i="3"/>
  <c r="O273" i="3"/>
  <c r="O255" i="3"/>
  <c r="O185" i="3"/>
  <c r="O210" i="3"/>
  <c r="O277" i="3"/>
  <c r="O288" i="3"/>
  <c r="O303" i="3"/>
  <c r="G173" i="3"/>
  <c r="O201" i="3"/>
  <c r="O191" i="3"/>
  <c r="I191" i="3"/>
  <c r="O176" i="3"/>
  <c r="H242" i="3"/>
  <c r="I255" i="3"/>
  <c r="F242" i="3"/>
  <c r="I288" i="3"/>
  <c r="I303" i="3"/>
  <c r="I226" i="3"/>
  <c r="I210" i="3"/>
  <c r="O258" i="3" l="1"/>
  <c r="O208" i="3"/>
  <c r="O242" i="3"/>
  <c r="H149" i="3"/>
  <c r="H122" i="3"/>
  <c r="H127" i="3"/>
  <c r="H107" i="3"/>
  <c r="N107" i="3" s="1"/>
  <c r="H104" i="3"/>
  <c r="N104" i="3" s="1"/>
  <c r="H95" i="3"/>
  <c r="H84" i="3" s="1"/>
  <c r="N84" i="3" s="1"/>
  <c r="H77" i="3"/>
  <c r="N77" i="3" s="1"/>
  <c r="H67" i="3"/>
  <c r="N67" i="3" s="1"/>
  <c r="H49" i="3"/>
  <c r="N122" i="3" l="1"/>
  <c r="H118" i="3"/>
  <c r="N49" i="3"/>
  <c r="O95" i="3"/>
  <c r="N95" i="3"/>
  <c r="O149" i="3"/>
  <c r="N149" i="3"/>
  <c r="O138" i="3"/>
  <c r="N138" i="3"/>
  <c r="O127" i="3"/>
  <c r="N127" i="3"/>
  <c r="O107" i="3"/>
  <c r="O104" i="3"/>
  <c r="H102" i="3"/>
  <c r="N102" i="3" s="1"/>
  <c r="O77" i="3"/>
  <c r="O49" i="3"/>
  <c r="O67" i="3"/>
  <c r="O122" i="3"/>
  <c r="I149" i="3"/>
  <c r="L122" i="3"/>
  <c r="K95" i="3"/>
  <c r="I122" i="3"/>
  <c r="I138" i="3"/>
  <c r="I95" i="3"/>
  <c r="I127" i="3"/>
  <c r="I107" i="3"/>
  <c r="L149" i="3"/>
  <c r="K149" i="3"/>
  <c r="L138" i="3"/>
  <c r="K138" i="3"/>
  <c r="K127" i="3"/>
  <c r="L127" i="3"/>
  <c r="K122" i="3"/>
  <c r="L107" i="3"/>
  <c r="K107" i="3"/>
  <c r="K104" i="3"/>
  <c r="L104" i="3"/>
  <c r="I104" i="3"/>
  <c r="O102" i="3" l="1"/>
  <c r="O118" i="3"/>
  <c r="N118" i="3"/>
  <c r="O84" i="3"/>
  <c r="L102" i="3"/>
  <c r="H16" i="3"/>
  <c r="O16" i="3" s="1"/>
  <c r="H12" i="3"/>
  <c r="O12" i="3" s="1"/>
  <c r="N16" i="3" l="1"/>
  <c r="N12" i="3"/>
  <c r="L16" i="3"/>
  <c r="H179" i="3"/>
  <c r="N179" i="3" l="1"/>
  <c r="O179" i="3"/>
  <c r="I171" i="3"/>
  <c r="K318" i="3" l="1"/>
  <c r="L317" i="3"/>
  <c r="K317" i="3"/>
  <c r="I317" i="3"/>
  <c r="K315" i="3"/>
  <c r="L314" i="3"/>
  <c r="K314" i="3"/>
  <c r="I314" i="3"/>
  <c r="K313" i="3"/>
  <c r="K312" i="3"/>
  <c r="K311" i="3"/>
  <c r="I311" i="3"/>
  <c r="K308" i="3"/>
  <c r="K307" i="3"/>
  <c r="I307" i="3"/>
  <c r="K287" i="3"/>
  <c r="I287" i="3"/>
  <c r="K286" i="3"/>
  <c r="I286" i="3"/>
  <c r="K285" i="3"/>
  <c r="I285" i="3"/>
  <c r="K284" i="3"/>
  <c r="I284" i="3"/>
  <c r="K279" i="3"/>
  <c r="K278" i="3"/>
  <c r="I278" i="3"/>
  <c r="K277" i="3"/>
  <c r="I277" i="3"/>
  <c r="K275" i="3"/>
  <c r="I275" i="3"/>
  <c r="K274" i="3"/>
  <c r="I274" i="3"/>
  <c r="K273" i="3"/>
  <c r="I273" i="3"/>
  <c r="K265" i="3"/>
  <c r="I265" i="3"/>
  <c r="K263" i="3"/>
  <c r="I263" i="3"/>
  <c r="K259" i="3"/>
  <c r="I259" i="3"/>
  <c r="K257" i="3"/>
  <c r="K255" i="3"/>
  <c r="K242" i="3"/>
  <c r="I242" i="3"/>
  <c r="K234" i="3"/>
  <c r="I234" i="3"/>
  <c r="K233" i="3"/>
  <c r="I233" i="3"/>
  <c r="K232" i="3"/>
  <c r="K231" i="3"/>
  <c r="I231" i="3"/>
  <c r="K229" i="3"/>
  <c r="I229" i="3"/>
  <c r="K224" i="3"/>
  <c r="I224" i="3"/>
  <c r="K219" i="3"/>
  <c r="K215" i="3"/>
  <c r="K213" i="3"/>
  <c r="K209" i="3"/>
  <c r="I209" i="3"/>
  <c r="K208" i="3"/>
  <c r="K207" i="3"/>
  <c r="I207" i="3"/>
  <c r="K206" i="3"/>
  <c r="I206" i="3"/>
  <c r="K205" i="3"/>
  <c r="I205" i="3"/>
  <c r="K204" i="3"/>
  <c r="I204" i="3"/>
  <c r="K203" i="3"/>
  <c r="I203" i="3"/>
  <c r="K201" i="3"/>
  <c r="I201" i="3"/>
  <c r="K194" i="3"/>
  <c r="K191" i="3"/>
  <c r="K190" i="3"/>
  <c r="I190" i="3"/>
  <c r="K189" i="3"/>
  <c r="I189" i="3"/>
  <c r="H188" i="3"/>
  <c r="K188" i="3"/>
  <c r="F188" i="3"/>
  <c r="E188" i="3"/>
  <c r="K187" i="3"/>
  <c r="I187" i="3"/>
  <c r="K186" i="3"/>
  <c r="I186" i="3"/>
  <c r="K181" i="3"/>
  <c r="I181" i="3"/>
  <c r="K180" i="3"/>
  <c r="I180" i="3"/>
  <c r="K179" i="3"/>
  <c r="F179" i="3"/>
  <c r="K178" i="3"/>
  <c r="I178" i="3"/>
  <c r="K177" i="3"/>
  <c r="I177" i="3"/>
  <c r="K175" i="3"/>
  <c r="I175" i="3"/>
  <c r="K174" i="3"/>
  <c r="I174" i="3"/>
  <c r="K172" i="3"/>
  <c r="I172" i="3"/>
  <c r="K171" i="3"/>
  <c r="K170" i="3"/>
  <c r="I170" i="3"/>
  <c r="K169" i="3"/>
  <c r="L168" i="3"/>
  <c r="K168" i="3"/>
  <c r="I168" i="3"/>
  <c r="L167" i="3"/>
  <c r="K167" i="3"/>
  <c r="I167" i="3"/>
  <c r="L166" i="3"/>
  <c r="K166" i="3"/>
  <c r="J166" i="3"/>
  <c r="I166" i="3"/>
  <c r="H165" i="3"/>
  <c r="G165" i="3"/>
  <c r="K165" i="3" s="1"/>
  <c r="F165" i="3"/>
  <c r="I165" i="3" s="1"/>
  <c r="E165" i="3"/>
  <c r="L164" i="3"/>
  <c r="K164" i="3"/>
  <c r="I164" i="3"/>
  <c r="L161" i="3"/>
  <c r="K161" i="3"/>
  <c r="I161" i="3"/>
  <c r="L160" i="3"/>
  <c r="K160" i="3"/>
  <c r="J160" i="3"/>
  <c r="I160" i="3"/>
  <c r="K159" i="3"/>
  <c r="J159" i="3"/>
  <c r="I159" i="3"/>
  <c r="K158" i="3"/>
  <c r="J158" i="3"/>
  <c r="I158" i="3"/>
  <c r="K157" i="3"/>
  <c r="J157" i="3"/>
  <c r="I157" i="3"/>
  <c r="K154" i="3"/>
  <c r="J154" i="3"/>
  <c r="I154" i="3"/>
  <c r="K153" i="3"/>
  <c r="J153" i="3"/>
  <c r="I153" i="3"/>
  <c r="K152" i="3"/>
  <c r="J152" i="3"/>
  <c r="I152" i="3"/>
  <c r="K151" i="3"/>
  <c r="J151" i="3"/>
  <c r="I151" i="3"/>
  <c r="K136" i="3"/>
  <c r="I136" i="3"/>
  <c r="L134" i="3"/>
  <c r="I133" i="3"/>
  <c r="L132" i="3"/>
  <c r="K132" i="3"/>
  <c r="J132" i="3"/>
  <c r="I132" i="3"/>
  <c r="L131" i="3"/>
  <c r="K131" i="3"/>
  <c r="J131" i="3"/>
  <c r="L119" i="3"/>
  <c r="K119" i="3"/>
  <c r="J119" i="3"/>
  <c r="I119" i="3"/>
  <c r="L118" i="3"/>
  <c r="K118" i="3"/>
  <c r="J118" i="3"/>
  <c r="I118" i="3"/>
  <c r="L117" i="3"/>
  <c r="K117" i="3"/>
  <c r="J117" i="3"/>
  <c r="I117" i="3"/>
  <c r="L116" i="3"/>
  <c r="K116" i="3"/>
  <c r="J116" i="3"/>
  <c r="I116" i="3"/>
  <c r="K109" i="3"/>
  <c r="I109" i="3"/>
  <c r="L103" i="3"/>
  <c r="K103" i="3"/>
  <c r="I103" i="3"/>
  <c r="I102" i="3"/>
  <c r="K101" i="3"/>
  <c r="J101" i="3"/>
  <c r="I101" i="3"/>
  <c r="J96" i="3"/>
  <c r="L95" i="3"/>
  <c r="J95" i="3"/>
  <c r="L94" i="3"/>
  <c r="J94" i="3"/>
  <c r="L93" i="3"/>
  <c r="J93" i="3"/>
  <c r="L92" i="3"/>
  <c r="K92" i="3"/>
  <c r="J92" i="3"/>
  <c r="I92" i="3"/>
  <c r="L86" i="3"/>
  <c r="K86" i="3"/>
  <c r="J86" i="3"/>
  <c r="I86" i="3"/>
  <c r="L85" i="3"/>
  <c r="K85" i="3"/>
  <c r="I85" i="3"/>
  <c r="I84" i="3"/>
  <c r="L83" i="3"/>
  <c r="K83" i="3"/>
  <c r="J83" i="3"/>
  <c r="I83" i="3"/>
  <c r="L82" i="3"/>
  <c r="K82" i="3"/>
  <c r="J82" i="3"/>
  <c r="I82" i="3"/>
  <c r="L81" i="3"/>
  <c r="K81" i="3"/>
  <c r="J81" i="3"/>
  <c r="I81" i="3"/>
  <c r="L77" i="3"/>
  <c r="K77" i="3"/>
  <c r="J77" i="3"/>
  <c r="I77" i="3"/>
  <c r="L74" i="3"/>
  <c r="K74" i="3"/>
  <c r="J74" i="3"/>
  <c r="I74" i="3"/>
  <c r="L70" i="3"/>
  <c r="K70" i="3"/>
  <c r="J70" i="3"/>
  <c r="I70" i="3"/>
  <c r="L69" i="3"/>
  <c r="K69" i="3"/>
  <c r="J69" i="3"/>
  <c r="I69" i="3"/>
  <c r="L67" i="3"/>
  <c r="K67" i="3"/>
  <c r="J67" i="3"/>
  <c r="I67" i="3"/>
  <c r="I66" i="3"/>
  <c r="L65" i="3"/>
  <c r="K65" i="3"/>
  <c r="J65" i="3"/>
  <c r="I65"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N188" i="3" l="1"/>
  <c r="H173" i="3"/>
  <c r="H309" i="3" s="1"/>
  <c r="H10" i="3"/>
  <c r="F173" i="3"/>
  <c r="F309" i="3" s="1"/>
  <c r="O165" i="3"/>
  <c r="N165" i="3"/>
  <c r="E173" i="3"/>
  <c r="O71" i="3"/>
  <c r="O56" i="3"/>
  <c r="O188" i="3"/>
  <c r="I71" i="3"/>
  <c r="I52" i="3"/>
  <c r="I60" i="3"/>
  <c r="I56" i="3"/>
  <c r="I232" i="3"/>
  <c r="I223" i="3"/>
  <c r="I179" i="3"/>
  <c r="I20" i="3"/>
  <c r="I16" i="3"/>
  <c r="L71" i="3"/>
  <c r="K71" i="3"/>
  <c r="K49" i="3"/>
  <c r="I12" i="3"/>
  <c r="I258" i="3"/>
  <c r="I185" i="3"/>
  <c r="I176" i="3"/>
  <c r="K133" i="3"/>
  <c r="K102" i="3"/>
  <c r="K84" i="3"/>
  <c r="K66" i="3"/>
  <c r="K60" i="3"/>
  <c r="K56" i="3"/>
  <c r="K52" i="3"/>
  <c r="I28" i="3"/>
  <c r="K28" i="3"/>
  <c r="K20" i="3"/>
  <c r="K16" i="3"/>
  <c r="L60" i="3"/>
  <c r="L52" i="3"/>
  <c r="L28" i="3"/>
  <c r="L12" i="3"/>
  <c r="I188" i="3"/>
  <c r="K12" i="3"/>
  <c r="J20" i="3"/>
  <c r="L20" i="3"/>
  <c r="G310" i="3"/>
  <c r="J12" i="3"/>
  <c r="J16" i="3"/>
  <c r="J49" i="3"/>
  <c r="L49" i="3"/>
  <c r="J56" i="3"/>
  <c r="L56" i="3"/>
  <c r="J66" i="3"/>
  <c r="L66" i="3"/>
  <c r="J84" i="3"/>
  <c r="L84" i="3"/>
  <c r="J102" i="3"/>
  <c r="J133" i="3"/>
  <c r="L133" i="3"/>
  <c r="J165" i="3"/>
  <c r="L165" i="3"/>
  <c r="K173" i="3"/>
  <c r="K176" i="3"/>
  <c r="K185" i="3"/>
  <c r="K223" i="3"/>
  <c r="K258" i="3"/>
  <c r="J52" i="3"/>
  <c r="J60" i="3"/>
  <c r="J71" i="3"/>
  <c r="N173" i="3" l="1"/>
  <c r="N309" i="3"/>
  <c r="E309" i="3"/>
  <c r="E310" i="3" s="1"/>
  <c r="E319" i="3" s="1"/>
  <c r="N163" i="3"/>
  <c r="N10" i="3"/>
  <c r="O173" i="3"/>
  <c r="O10" i="3"/>
  <c r="K309" i="3"/>
  <c r="F310" i="3"/>
  <c r="I173" i="3"/>
  <c r="K10" i="3"/>
  <c r="J10" i="3"/>
  <c r="L10" i="3"/>
  <c r="I10" i="3"/>
  <c r="E318" i="3" l="1"/>
  <c r="O163" i="3"/>
  <c r="O309" i="3"/>
  <c r="L163" i="3"/>
  <c r="K163" i="3"/>
  <c r="J163" i="3"/>
  <c r="I309" i="3"/>
  <c r="F318" i="3"/>
  <c r="H318" i="3"/>
  <c r="I163" i="3"/>
  <c r="F319" i="3"/>
  <c r="H310" i="3"/>
  <c r="N310" i="3" s="1"/>
  <c r="O318" i="3" l="1"/>
  <c r="N318" i="3"/>
  <c r="O310" i="3"/>
  <c r="H319" i="3"/>
  <c r="I310" i="3"/>
  <c r="O319" i="3" l="1"/>
  <c r="N319" i="3"/>
  <c r="I319" i="3"/>
</calcChain>
</file>

<file path=xl/sharedStrings.xml><?xml version="1.0" encoding="utf-8"?>
<sst xmlns="http://schemas.openxmlformats.org/spreadsheetml/2006/main" count="710" uniqueCount="468">
  <si>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</si>
  <si>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</si>
  <si>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</si>
  <si>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</si>
  <si>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</si>
  <si>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</si>
  <si>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</si>
  <si>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</si>
  <si>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</si>
  <si>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</si>
  <si>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</si>
  <si>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</si>
  <si>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</si>
  <si>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</si>
  <si>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</si>
  <si>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</si>
  <si>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</si>
  <si>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</si>
  <si>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</si>
  <si>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</si>
  <si>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</si>
  <si>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</si>
  <si>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</si>
  <si>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</si>
  <si>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</si>
  <si>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</si>
  <si>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</si>
  <si>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</si>
  <si>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</si>
  <si>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</si>
  <si>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</si>
  <si>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</si>
  <si>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</si>
  <si>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</si>
  <si>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</si>
  <si>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</si>
  <si>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</si>
  <si>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</si>
  <si>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</si>
  <si>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</si>
  <si>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</si>
  <si>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</si>
  <si>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</si>
  <si>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</si>
  <si>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</si>
  <si>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</si>
  <si>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</si>
  <si>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</si>
  <si>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</si>
  <si>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</si>
  <si>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</si>
  <si>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</si>
  <si>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</si>
  <si>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</si>
  <si>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</si>
  <si>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</si>
  <si>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</si>
  <si>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</si>
  <si>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</si>
  <si>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</si>
  <si>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</si>
  <si>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</si>
  <si>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</si>
  <si>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</si>
  <si>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</si>
  <si>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</si>
  <si>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</si>
  <si>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</si>
  <si>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</si>
  <si>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</si>
  <si>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</si>
  <si>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</si>
  <si>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</si>
  <si>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</si>
  <si>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</si>
  <si>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</si>
  <si>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</si>
  <si>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</si>
  <si>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</si>
  <si>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</si>
  <si>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</si>
  <si>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</si>
  <si>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</si>
  <si>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</si>
  <si>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</si>
  <si>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</si>
  <si>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</si>
  <si>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</si>
  <si>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</si>
  <si>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</si>
  <si>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</si>
  <si>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</si>
  <si>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</si>
  <si>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</si>
  <si>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</si>
  <si>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</si>
  <si>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</si>
  <si>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</si>
  <si>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</si>
  <si>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</si>
  <si>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</si>
  <si>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</si>
  <si>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</si>
  <si>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</si>
  <si>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</si>
  <si>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</si>
  <si>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</si>
  <si>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</si>
  <si>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</si>
  <si>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</si>
  <si>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</si>
  <si>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</si>
  <si>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</si>
  <si>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</si>
  <si>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</si>
  <si>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</si>
  <si>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</si>
  <si>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</si>
  <si>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</si>
  <si>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</si>
  <si>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</si>
  <si>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</si>
  <si>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</si>
  <si>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</si>
  <si>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</si>
  <si>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</si>
  <si>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</si>
  <si>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</si>
  <si>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</si>
  <si>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</si>
  <si>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</si>
  <si>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</si>
  <si>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</si>
  <si>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</si>
  <si>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</si>
  <si>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</si>
  <si>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</si>
  <si>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</si>
  <si>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</si>
  <si>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</si>
  <si>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</si>
  <si>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</si>
  <si>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</si>
  <si>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</si>
  <si>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</si>
  <si>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</si>
  <si>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</si>
  <si>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</si>
  <si>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</si>
  <si>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</si>
  <si>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</si>
  <si>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</si>
  <si>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</si>
  <si>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</si>
  <si>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</si>
  <si>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</si>
  <si>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</si>
  <si>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</si>
  <si>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</si>
  <si>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</si>
  <si>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</si>
  <si>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</si>
  <si>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</si>
  <si>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</si>
  <si>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</si>
  <si>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</si>
  <si>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</si>
  <si>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</si>
  <si>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</si>
  <si>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</si>
  <si>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</si>
  <si>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</si>
  <si>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</si>
  <si>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</si>
  <si>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</si>
  <si>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</si>
  <si>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</si>
  <si>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</si>
  <si>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</si>
  <si>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</si>
  <si>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</si>
  <si>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</si>
  <si>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</si>
  <si>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</si>
  <si>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</si>
  <si>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</si>
  <si>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</si>
  <si>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</si>
  <si>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</si>
  <si>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</si>
  <si>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</si>
  <si>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</si>
  <si>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</si>
  <si>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</si>
  <si>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</si>
  <si>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</si>
  <si>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</si>
  <si>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</si>
  <si>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</si>
  <si>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</si>
  <si>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</si>
  <si>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</si>
  <si>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</si>
  <si>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</si>
  <si>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</si>
  <si>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</si>
  <si>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</si>
  <si>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</si>
  <si>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</si>
  <si>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</si>
  <si>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</si>
  <si>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</si>
  <si>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</si>
  <si>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</si>
  <si>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</si>
  <si>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</si>
  <si>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</si>
  <si>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</si>
  <si>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</si>
  <si>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</si>
  <si>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</si>
  <si>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</si>
  <si>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</si>
  <si>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</si>
  <si>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</si>
  <si>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</si>
  <si>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</si>
  <si>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</si>
  <si>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</si>
  <si>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</si>
  <si>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</si>
  <si>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</si>
  <si>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</si>
  <si>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</si>
  <si>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</si>
  <si>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3230</t>
  </si>
  <si>
    <t>3240</t>
  </si>
  <si>
    <t>Інші заклади та заходи</t>
  </si>
  <si>
    <t>3241</t>
  </si>
  <si>
    <t>3242</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</si>
  <si>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</si>
  <si>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</si>
  <si>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</si>
  <si>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</si>
  <si>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</si>
  <si>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</si>
  <si>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</si>
  <si>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</si>
  <si>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</si>
  <si>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</si>
  <si>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</si>
  <si>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</si>
  <si>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</si>
  <si>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</si>
  <si>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</si>
  <si>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</si>
  <si>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</si>
  <si>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</si>
  <si>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</si>
  <si>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</si>
  <si>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</si>
  <si>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</si>
  <si>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</si>
  <si>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</si>
  <si>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</si>
  <si>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</si>
  <si>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</si>
  <si>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</si>
  <si>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</si>
  <si>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</si>
  <si>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</si>
  <si>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</si>
  <si>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</si>
  <si>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</si>
  <si>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</si>
  <si>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</si>
  <si>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</si>
  <si>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</si>
  <si>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</si>
  <si>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</si>
  <si>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</si>
  <si>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</si>
  <si>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</si>
  <si>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</si>
  <si>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</si>
  <si>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</si>
  <si>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</si>
  <si>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</si>
  <si>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</si>
  <si>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</si>
  <si>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</si>
  <si>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</si>
  <si>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</si>
  <si>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</si>
  <si>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</si>
  <si>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</si>
  <si>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</si>
  <si>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</si>
  <si>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</si>
  <si>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</si>
  <si>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</si>
  <si>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</si>
  <si>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</si>
  <si>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</si>
  <si>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</si>
  <si>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</si>
  <si>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</si>
  <si>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</si>
  <si>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</si>
  <si>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</si>
  <si>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</si>
  <si>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</si>
  <si>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</si>
  <si>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</si>
  <si>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</si>
  <si>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</si>
  <si>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</si>
  <si>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</si>
  <si>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</si>
  <si>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</si>
  <si>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</si>
  <si>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</si>
  <si>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</si>
  <si>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</si>
  <si>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</si>
  <si>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</si>
  <si>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</si>
  <si>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</si>
  <si>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</si>
  <si>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</si>
  <si>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</si>
  <si>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</si>
  <si>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</si>
  <si>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</si>
  <si>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</si>
  <si>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</si>
  <si>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</si>
  <si>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</si>
  <si>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</si>
  <si>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</si>
  <si>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</si>
  <si>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</si>
  <si>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</si>
  <si>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</si>
  <si>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</si>
  <si>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</si>
  <si>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</si>
  <si>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</si>
  <si>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</si>
  <si>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</si>
  <si>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</si>
  <si>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</si>
  <si>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</si>
  <si>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</si>
  <si>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</si>
  <si>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</si>
  <si>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</si>
  <si>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</si>
  <si>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</si>
  <si>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</si>
  <si>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</si>
  <si>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</si>
  <si>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</si>
  <si>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</si>
  <si>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</si>
  <si>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</si>
  <si>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</si>
  <si>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</si>
  <si>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</si>
  <si>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</si>
  <si>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</si>
  <si>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</si>
  <si>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</si>
  <si>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</si>
  <si>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</si>
  <si>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</si>
  <si>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</si>
  <si>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</si>
  <si>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</si>
  <si>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</si>
  <si>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</si>
  <si>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</si>
  <si>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</si>
  <si>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</si>
  <si>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</si>
  <si>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</si>
  <si>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</si>
  <si>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</si>
  <si>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</si>
  <si>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</si>
  <si>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</si>
  <si>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</si>
  <si>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</si>
  <si>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</si>
  <si>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</si>
  <si>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</si>
  <si>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</si>
  <si>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</si>
  <si>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</si>
  <si>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</si>
  <si>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</si>
  <si>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</si>
  <si>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</si>
  <si>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</si>
  <si>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</si>
  <si>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</si>
  <si>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</si>
  <si>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</si>
  <si>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</si>
  <si>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</si>
  <si>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</si>
  <si>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</si>
  <si>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</si>
  <si>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</si>
  <si>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</si>
  <si>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</si>
  <si>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</si>
  <si>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9150</t>
  </si>
  <si>
    <t>Інші дотації з місцевого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</si>
  <si>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</si>
  <si>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</si>
  <si>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</si>
  <si>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</si>
  <si>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</si>
  <si>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</si>
  <si>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більше в 4,4 рази</t>
  </si>
  <si>
    <t>3134</t>
  </si>
  <si>
    <t>Здійснення заходів та реалізація проектів на виконання програм у сфері утвердження української національної та громадянської ідентичності</t>
  </si>
  <si>
    <t>6091</t>
  </si>
  <si>
    <t>8420</t>
  </si>
  <si>
    <t>Інші заходи у сфері медіа (засобів масової інформації)</t>
  </si>
  <si>
    <t>Регіональний розвиток та інші інвестиційні проекти</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</si>
  <si>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</si>
  <si>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</si>
  <si>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Оброблення (відновлення, у тому числі сортування, та видалення) відходів</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</si>
  <si>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</si>
  <si>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Надання комплексу послуг особам/сім’ям у сфері соціального захисту та соціального забезпечення іншими надавачами соціальних послуг</t>
  </si>
  <si>
    <t>більше в 5,6 рази</t>
  </si>
  <si>
    <t>3191</t>
  </si>
  <si>
    <t>Інші видатки на соціальний захист ветеранів війни та праці</t>
  </si>
  <si>
    <t>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</si>
  <si>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</si>
  <si>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більше в 2,3 раза</t>
  </si>
  <si>
    <t>більше в 2,4 раза</t>
  </si>
  <si>
    <t xml:space="preserve">Директор департаменту фінансів                                                                                                                                   Антоніна ЛЕСЬ
</t>
  </si>
  <si>
    <t>9820</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</si>
  <si>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</si>
  <si>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більше в 5,5 раза</t>
  </si>
  <si>
    <t>6092</t>
  </si>
  <si>
    <t>Реалізація проектів (заходів) з відновлення об'єктів житлового фонду, пошкоджених/знищених внаслідок збройної агресії, за рахунок коштів місцевих бюджетів</t>
  </si>
  <si>
    <t>більше в 2,6 раза</t>
  </si>
  <si>
    <t>більше в 2,7 раза</t>
  </si>
  <si>
    <t>на 11 місяців</t>
  </si>
  <si>
    <t xml:space="preserve"> на 11 місяців</t>
  </si>
  <si>
    <t>Відхилення від уточненого плану на 11 місяців</t>
  </si>
  <si>
    <r>
      <t xml:space="preserve">Фактичне виконання за 11 місяців 2024р.
 </t>
    </r>
    <r>
      <rPr>
        <i/>
        <sz val="9"/>
        <rFont val="Times New Roman Cyr"/>
        <charset val="204"/>
      </rPr>
      <t>(в умовах 2025р.)</t>
    </r>
  </si>
  <si>
    <t xml:space="preserve">% виконання 11 місяців 2025р. до 11 місяців 2024р. </t>
  </si>
  <si>
    <t xml:space="preserve">Відхилення 11 місяців 2025р. до 11 місяців 2024р. </t>
  </si>
  <si>
    <t xml:space="preserve">Інформація 
про виконання бюджету Вінницької міської територіальної громади по видатках за січень-листопад 2025 року </t>
  </si>
  <si>
    <t>Медіа (засоби масової інформації)</t>
  </si>
  <si>
    <t>більше в 2,5 раза</t>
  </si>
  <si>
    <t>більше в 6,5 раза</t>
  </si>
  <si>
    <t>більше в 3,9 раза</t>
  </si>
  <si>
    <t>більше в 2,1 раза</t>
  </si>
  <si>
    <t>більше в 20,1 раза</t>
  </si>
  <si>
    <t>більше в 3,1 раза</t>
  </si>
  <si>
    <t>більше в 13,5 раза</t>
  </si>
  <si>
    <t>більше в 16,1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</si>
</sst>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00"/>
    <numFmt numFmtId="167" formatCode="#,##0.00000"/>
    <numFmt numFmtId="168" formatCode="0.00000"/>
    <numFmt numFmtId="169" formatCode="\+#,##0.000_ ;\-#,##0.000\ "/>
    <numFmt numFmtId="170" formatCode="#,##0.0"/>
    <numFmt numFmtId="171" formatCode="\+#,##0.0_ ;\-#,##0.0\ "/>
  </numFmts>
  <fonts count="29"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
      <sz val="8"/>
      <color theme="0"/>
      <name val="Times New Roman CYR"/>
      <charset val="204"/>
    </font>
    <font>
      <i/>
      <sz val="9"/>
      <name val="Times New Roman Cyr"/>
      <charset val="204"/>
    </font>
    <font>
      <b/>
      <sz val="8"/>
      <color theme="1"/>
      <name val="Times New Roman CYR"/>
      <charset val="204"/>
    </font>
    <font>
      <sz val="8"/>
      <color theme="1"/>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12">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17"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xf>
    <xf numFmtId="49" fontId="17" fillId="0" borderId="1" xfId="0" applyNumberFormat="1" applyFont="1" applyFill="1" applyBorder="1" applyAlignment="1">
      <alignment vertical="top"/>
    </xf>
    <xf numFmtId="49" fontId="17" fillId="0" borderId="3" xfId="0" applyNumberFormat="1" applyFont="1" applyFill="1" applyBorder="1" applyAlignment="1">
      <alignment horizontal="center" vertical="center"/>
    </xf>
    <xf numFmtId="0" fontId="17" fillId="0" borderId="1" xfId="0" applyFont="1" applyFill="1" applyBorder="1"/>
    <xf numFmtId="49" fontId="9" fillId="0" borderId="1" xfId="1" applyNumberFormat="1" applyFont="1" applyFill="1" applyBorder="1" applyAlignment="1">
      <alignment horizontal="center" vertical="center" shrinkToFit="1"/>
    </xf>
    <xf numFmtId="49" fontId="17" fillId="0" borderId="4" xfId="0" applyNumberFormat="1" applyFont="1" applyFill="1" applyBorder="1" applyAlignment="1">
      <alignment horizontal="center" vertical="center"/>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vertical="center" wrapText="1"/>
    </xf>
    <xf numFmtId="164" fontId="21" fillId="0" borderId="1" xfId="0" applyNumberFormat="1" applyFont="1" applyFill="1" applyBorder="1" applyAlignment="1">
      <alignment vertical="center" wrapText="1"/>
    </xf>
    <xf numFmtId="164" fontId="21"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top" wrapText="1"/>
    </xf>
    <xf numFmtId="49" fontId="19" fillId="0" borderId="1" xfId="0" applyNumberFormat="1" applyFont="1" applyFill="1" applyBorder="1" applyAlignment="1">
      <alignment vertical="center" wrapText="1"/>
    </xf>
    <xf numFmtId="164"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right" vertical="center" wrapText="1"/>
    </xf>
    <xf numFmtId="164" fontId="19" fillId="0" borderId="1" xfId="0" applyNumberFormat="1" applyFont="1" applyFill="1" applyBorder="1" applyAlignment="1">
      <alignment horizontal="left" vertical="center" wrapText="1"/>
    </xf>
    <xf numFmtId="164" fontId="20" fillId="0" borderId="3" xfId="0" applyNumberFormat="1" applyFont="1" applyFill="1" applyBorder="1" applyAlignment="1">
      <alignment horizontal="justify" vertical="center" wrapText="1"/>
    </xf>
    <xf numFmtId="164" fontId="21" fillId="0" borderId="1" xfId="0" applyNumberFormat="1" applyFont="1" applyFill="1" applyBorder="1" applyAlignment="1">
      <alignment horizontal="left" vertical="top" wrapText="1"/>
    </xf>
    <xf numFmtId="49" fontId="20" fillId="0" borderId="1" xfId="0" applyNumberFormat="1" applyFont="1" applyFill="1" applyBorder="1" applyAlignment="1">
      <alignment vertical="center" wrapText="1"/>
    </xf>
    <xf numFmtId="0" fontId="20" fillId="0" borderId="1" xfId="0" applyFont="1" applyFill="1" applyBorder="1" applyAlignment="1">
      <alignment horizontal="left" vertical="center"/>
    </xf>
    <xf numFmtId="164" fontId="22" fillId="0" borderId="1" xfId="0" applyNumberFormat="1" applyFont="1" applyFill="1" applyBorder="1" applyAlignment="1">
      <alignment horizontal="center" vertical="center" wrapText="1"/>
    </xf>
    <xf numFmtId="0" fontId="23"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5" fillId="0" borderId="1" xfId="0" applyNumberFormat="1" applyFont="1" applyFill="1" applyBorder="1" applyAlignment="1">
      <alignment horizontal="center" vertical="center" wrapText="1" shrinkToFit="1"/>
    </xf>
    <xf numFmtId="164" fontId="18" fillId="0" borderId="1" xfId="0" applyNumberFormat="1" applyFont="1" applyFill="1" applyBorder="1" applyAlignment="1">
      <alignment horizontal="justify" vertical="center" wrapText="1"/>
    </xf>
    <xf numFmtId="165" fontId="1" fillId="0" borderId="0" xfId="0" applyNumberFormat="1" applyFont="1" applyFill="1" applyAlignment="1">
      <alignment horizontal="left"/>
    </xf>
    <xf numFmtId="164" fontId="25" fillId="0" borderId="1" xfId="0" applyNumberFormat="1" applyFont="1" applyFill="1" applyBorder="1" applyAlignment="1">
      <alignment horizontal="center" vertical="center" wrapText="1" shrinkToFit="1"/>
    </xf>
    <xf numFmtId="164" fontId="28" fillId="0" borderId="1" xfId="0" applyNumberFormat="1" applyFont="1" applyFill="1" applyBorder="1" applyAlignment="1">
      <alignment horizontal="center" vertical="center" wrapText="1" shrinkToFit="1"/>
    </xf>
    <xf numFmtId="166" fontId="6" fillId="0" borderId="1" xfId="0" applyNumberFormat="1" applyFont="1" applyFill="1" applyBorder="1" applyAlignment="1">
      <alignment horizontal="center" vertical="center" shrinkToFit="1"/>
    </xf>
    <xf numFmtId="170" fontId="11" fillId="0" borderId="1" xfId="0" applyNumberFormat="1" applyFont="1" applyFill="1" applyBorder="1" applyAlignment="1">
      <alignment horizontal="center" vertical="center" shrinkToFit="1"/>
    </xf>
    <xf numFmtId="166" fontId="5"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horizontal="justify" vertical="top" wrapText="1"/>
    </xf>
    <xf numFmtId="171" fontId="6" fillId="0" borderId="5" xfId="2" applyNumberFormat="1" applyFont="1" applyFill="1" applyBorder="1" applyAlignment="1" applyProtection="1">
      <alignment horizontal="center" vertical="center" shrinkToFit="1"/>
      <protection locked="0"/>
    </xf>
    <xf numFmtId="171" fontId="5" fillId="0" borderId="5" xfId="2" applyNumberFormat="1" applyFont="1" applyFill="1" applyBorder="1" applyAlignment="1" applyProtection="1">
      <alignment horizontal="center" vertical="center" shrinkToFit="1"/>
      <protection locked="0"/>
    </xf>
    <xf numFmtId="164" fontId="13"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xf numFmtId="164" fontId="16"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65" fontId="5" fillId="0" borderId="1" xfId="0" applyNumberFormat="1" applyFont="1" applyFill="1" applyBorder="1" applyAlignment="1">
      <alignment horizontal="center" vertical="center" shrinkToFit="1"/>
    </xf>
    <xf numFmtId="49" fontId="24" fillId="0" borderId="0" xfId="0" applyNumberFormat="1" applyFont="1" applyFill="1" applyAlignment="1">
      <alignment horizontal="center" vertical="center" wrapTex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4"/>
  <sheetViews>
    <sheetView showZeros="0" tabSelected="1" view="pageBreakPreview" zoomScale="90" zoomScaleNormal="89" zoomScaleSheetLayoutView="90" workbookViewId="0">
      <pane xSplit="4" ySplit="4" topLeftCell="E280" activePane="bottomRight" state="frozen"/>
      <selection pane="topRight" activeCell="C1" sqref="C1"/>
      <selection pane="bottomLeft" activeCell="A5" sqref="A5"/>
      <selection pane="bottomRight" sqref="A1:O1"/>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66.85546875" style="4" customWidth="1"/>
    <col min="5" max="5" width="12.28515625" style="2" customWidth="1"/>
    <col min="6" max="6" width="14" style="2" customWidth="1"/>
    <col min="7" max="7" width="14.140625" style="2" customWidth="1"/>
    <col min="8" max="8" width="12.7109375" style="2" customWidth="1"/>
    <col min="9" max="9" width="7.5703125" style="2" customWidth="1"/>
    <col min="10" max="10" width="0.85546875" style="2" hidden="1" customWidth="1"/>
    <col min="11" max="11" width="6.5703125" style="2" customWidth="1"/>
    <col min="12" max="12" width="10.5703125" style="2" customWidth="1"/>
    <col min="13" max="13" width="12" style="2" customWidth="1"/>
    <col min="14" max="14" width="9.42578125" style="2" customWidth="1"/>
    <col min="15" max="15" width="11.7109375" style="2" customWidth="1"/>
    <col min="16" max="16" width="13.42578125" style="59" customWidth="1"/>
    <col min="17" max="16384" width="9.140625" style="2"/>
  </cols>
  <sheetData>
    <row r="1" spans="1:15" ht="45" customHeight="1" x14ac:dyDescent="0.2">
      <c r="A1" s="111" t="s">
        <v>458</v>
      </c>
      <c r="B1" s="111"/>
      <c r="C1" s="111"/>
      <c r="D1" s="111"/>
      <c r="E1" s="111"/>
      <c r="F1" s="111"/>
      <c r="G1" s="111"/>
      <c r="H1" s="111"/>
      <c r="I1" s="111"/>
      <c r="J1" s="111"/>
      <c r="K1" s="111"/>
      <c r="L1" s="111"/>
      <c r="M1" s="111"/>
      <c r="N1" s="111"/>
      <c r="O1" s="111"/>
    </row>
    <row r="2" spans="1:15" ht="23.25" customHeight="1" x14ac:dyDescent="0.25">
      <c r="O2" s="85" t="s">
        <v>17</v>
      </c>
    </row>
    <row r="3" spans="1:15" ht="23.25" customHeight="1" x14ac:dyDescent="0.2">
      <c r="A3" s="104" t="s">
        <v>119</v>
      </c>
      <c r="B3" s="105" t="s">
        <v>118</v>
      </c>
      <c r="C3" s="100"/>
      <c r="D3" s="106"/>
      <c r="E3" s="101" t="s">
        <v>28</v>
      </c>
      <c r="F3" s="101" t="s">
        <v>18</v>
      </c>
      <c r="G3" s="101"/>
      <c r="H3" s="101" t="s">
        <v>79</v>
      </c>
      <c r="I3" s="101" t="s">
        <v>0</v>
      </c>
      <c r="J3" s="101"/>
      <c r="K3" s="101"/>
      <c r="L3" s="101" t="s">
        <v>454</v>
      </c>
      <c r="M3" s="101" t="s">
        <v>455</v>
      </c>
      <c r="N3" s="101" t="s">
        <v>456</v>
      </c>
      <c r="O3" s="101" t="s">
        <v>457</v>
      </c>
    </row>
    <row r="4" spans="1:15" ht="44.25" customHeight="1" x14ac:dyDescent="0.2">
      <c r="A4" s="104"/>
      <c r="B4" s="105"/>
      <c r="C4" s="100"/>
      <c r="D4" s="106"/>
      <c r="E4" s="101"/>
      <c r="F4" s="99" t="s">
        <v>105</v>
      </c>
      <c r="G4" s="99" t="s">
        <v>452</v>
      </c>
      <c r="H4" s="102"/>
      <c r="I4" s="99" t="s">
        <v>94</v>
      </c>
      <c r="J4" s="99"/>
      <c r="K4" s="99" t="s">
        <v>453</v>
      </c>
      <c r="L4" s="102"/>
      <c r="M4" s="102"/>
      <c r="N4" s="102"/>
      <c r="O4" s="102"/>
    </row>
    <row r="5" spans="1:15" ht="20.25" customHeight="1" x14ac:dyDescent="0.2">
      <c r="A5" s="100"/>
      <c r="B5" s="100"/>
      <c r="C5" s="100"/>
      <c r="D5" s="5" t="s">
        <v>55</v>
      </c>
      <c r="E5" s="8"/>
      <c r="F5" s="8"/>
      <c r="G5" s="8"/>
      <c r="H5" s="8"/>
      <c r="I5" s="9">
        <f t="shared" ref="I5:I20" si="0">IF(F5&gt;0,H5/F5*100,0)</f>
        <v>0</v>
      </c>
      <c r="J5" s="9"/>
      <c r="K5" s="10">
        <f t="shared" ref="K5:K20" si="1">IF(G5&gt;0,H5/G5*100,0)</f>
        <v>0</v>
      </c>
      <c r="L5" s="1">
        <f>H5-F5</f>
        <v>0</v>
      </c>
      <c r="M5" s="28"/>
      <c r="N5" s="28"/>
      <c r="O5" s="28"/>
    </row>
    <row r="6" spans="1:15" ht="6" hidden="1" customHeight="1" x14ac:dyDescent="0.2">
      <c r="A6" s="100"/>
      <c r="B6" s="100"/>
      <c r="C6" s="100"/>
      <c r="D6" s="6"/>
      <c r="E6" s="38"/>
      <c r="F6" s="8"/>
      <c r="G6" s="8"/>
      <c r="H6" s="8"/>
      <c r="I6" s="9">
        <f t="shared" si="0"/>
        <v>0</v>
      </c>
      <c r="J6" s="9"/>
      <c r="K6" s="10">
        <f t="shared" si="1"/>
        <v>0</v>
      </c>
      <c r="L6" s="1">
        <f>H6-F6</f>
        <v>0</v>
      </c>
      <c r="M6" s="28"/>
      <c r="N6" s="28"/>
      <c r="O6" s="28"/>
    </row>
    <row r="7" spans="1:15" ht="23.25" customHeight="1" x14ac:dyDescent="0.2">
      <c r="A7" s="20" t="s">
        <v>57</v>
      </c>
      <c r="B7" s="21" t="s">
        <v>203</v>
      </c>
      <c r="C7" s="21"/>
      <c r="D7" s="70" t="s">
        <v>54</v>
      </c>
      <c r="E7" s="92">
        <v>658094.46</v>
      </c>
      <c r="F7" s="92">
        <v>632198.50899999996</v>
      </c>
      <c r="G7" s="92">
        <v>534550.78099999996</v>
      </c>
      <c r="H7" s="25">
        <v>531884.821</v>
      </c>
      <c r="I7" s="26">
        <f>IF(F7&gt;0,H7/F7*100,0)</f>
        <v>84.132564918782506</v>
      </c>
      <c r="J7" s="26">
        <f>H7/G7*100</f>
        <v>99.501270955958077</v>
      </c>
      <c r="K7" s="27">
        <f>IF(G7&gt;0,H7/G7*100,0)</f>
        <v>99.501270955958077</v>
      </c>
      <c r="L7" s="25">
        <f>H7-G7</f>
        <v>-2665.9599999999627</v>
      </c>
      <c r="M7" s="25">
        <v>450229.41899999999</v>
      </c>
      <c r="N7" s="27">
        <f>H7/M7*100</f>
        <v>118.13639859015966</v>
      </c>
      <c r="O7" s="53">
        <f>H7-M7</f>
        <v>81655.402000000002</v>
      </c>
    </row>
    <row r="8" spans="1:15" ht="23.25" customHeight="1" x14ac:dyDescent="0.2">
      <c r="A8" s="20" t="s">
        <v>58</v>
      </c>
      <c r="B8" s="21" t="s">
        <v>120</v>
      </c>
      <c r="C8" s="21"/>
      <c r="D8" s="70" t="s">
        <v>53</v>
      </c>
      <c r="E8" s="25">
        <v>2175900.057</v>
      </c>
      <c r="F8" s="86">
        <v>2677490.5727499998</v>
      </c>
      <c r="G8" s="86">
        <v>2314743.62475</v>
      </c>
      <c r="H8" s="25">
        <v>2253065.2799999998</v>
      </c>
      <c r="I8" s="26">
        <f t="shared" si="0"/>
        <v>84.148392637884029</v>
      </c>
      <c r="J8" s="26">
        <f>H8/G8*100</f>
        <v>97.335413559820836</v>
      </c>
      <c r="K8" s="27">
        <f t="shared" si="1"/>
        <v>97.335413559820836</v>
      </c>
      <c r="L8" s="25">
        <f t="shared" ref="L8:L20" si="2">H8-G8</f>
        <v>-61678.344750000164</v>
      </c>
      <c r="M8" s="25">
        <v>2006666.503</v>
      </c>
      <c r="N8" s="27">
        <f t="shared" ref="N8:N75" si="3">H8/M8*100</f>
        <v>112.27900982209198</v>
      </c>
      <c r="O8" s="53">
        <f>H8-M8</f>
        <v>246398.77699999977</v>
      </c>
    </row>
    <row r="9" spans="1:15" ht="21" customHeight="1" x14ac:dyDescent="0.2">
      <c r="A9" s="20" t="s">
        <v>59</v>
      </c>
      <c r="B9" s="21" t="s">
        <v>121</v>
      </c>
      <c r="C9" s="21"/>
      <c r="D9" s="70" t="s">
        <v>52</v>
      </c>
      <c r="E9" s="25">
        <v>163824.06700000001</v>
      </c>
      <c r="F9" s="25">
        <v>189385.37700000001</v>
      </c>
      <c r="G9" s="25">
        <v>157508.285</v>
      </c>
      <c r="H9" s="25">
        <v>157507.82</v>
      </c>
      <c r="I9" s="26">
        <f t="shared" si="0"/>
        <v>83.167888933684679</v>
      </c>
      <c r="J9" s="26">
        <f>H9/G9*100</f>
        <v>99.999704777434403</v>
      </c>
      <c r="K9" s="27">
        <f t="shared" si="1"/>
        <v>99.999704777434403</v>
      </c>
      <c r="L9" s="25">
        <f t="shared" si="2"/>
        <v>-0.46499999999650754</v>
      </c>
      <c r="M9" s="25">
        <v>114945.553</v>
      </c>
      <c r="N9" s="27">
        <f t="shared" si="3"/>
        <v>137.02819803737862</v>
      </c>
      <c r="O9" s="53">
        <f>H9-M9</f>
        <v>42562.267000000007</v>
      </c>
    </row>
    <row r="10" spans="1:15" ht="24" customHeight="1" x14ac:dyDescent="0.2">
      <c r="A10" s="20" t="s">
        <v>60</v>
      </c>
      <c r="B10" s="21" t="s">
        <v>122</v>
      </c>
      <c r="C10" s="21"/>
      <c r="D10" s="70" t="s">
        <v>107</v>
      </c>
      <c r="E10" s="25">
        <f>E12+E16+E20+E28+E39+E40+E48+E49+E52+E56+E60+E65+E66+E70+E71+E77+E76+E67</f>
        <v>398939.38400000002</v>
      </c>
      <c r="F10" s="86">
        <f>F12+F16+F20+F28+F39+F40+F48+F49+F52+F56+F60+F65+F66+F70+F71+F77+F76+F67</f>
        <v>425134.23955999996</v>
      </c>
      <c r="G10" s="86">
        <f>G12+G16+G20+G28+G39+G40+G48+G49+G52+G56+G60+G65+G66+G70+G71+G77+G76+G67</f>
        <v>378454.81716999999</v>
      </c>
      <c r="H10" s="25">
        <f>H12+H16+H20+H28+H39+H40+H48+H49+H52+H56+H60+H65+H66+H70+H71+H77+H76+H67</f>
        <v>376967.40899999999</v>
      </c>
      <c r="I10" s="26">
        <f t="shared" si="0"/>
        <v>88.67020670698011</v>
      </c>
      <c r="J10" s="26">
        <f>H10/G10*100</f>
        <v>99.606978666271843</v>
      </c>
      <c r="K10" s="27">
        <f t="shared" si="1"/>
        <v>99.606978666271843</v>
      </c>
      <c r="L10" s="25">
        <f t="shared" si="2"/>
        <v>-1487.4081700000097</v>
      </c>
      <c r="M10" s="25">
        <f>M12+M16+M20+M28+M39+M40+M48+M49+M52+M56+M60+M65+M66+M70+M71+M77+M76+M67</f>
        <v>310513.924</v>
      </c>
      <c r="N10" s="56">
        <f t="shared" si="3"/>
        <v>121.40112885887848</v>
      </c>
      <c r="O10" s="53">
        <f t="shared" ref="O10:O74" si="4">H10-M10</f>
        <v>66453.484999999986</v>
      </c>
    </row>
    <row r="11" spans="1:15" ht="22.5" customHeight="1" x14ac:dyDescent="0.2">
      <c r="A11" s="100"/>
      <c r="B11" s="63"/>
      <c r="C11" s="63"/>
      <c r="D11" s="71" t="s">
        <v>47</v>
      </c>
      <c r="E11" s="28"/>
      <c r="F11" s="28"/>
      <c r="G11" s="24"/>
      <c r="H11" s="24"/>
      <c r="I11" s="29">
        <f t="shared" si="0"/>
        <v>0</v>
      </c>
      <c r="J11" s="29" t="e">
        <f t="shared" ref="J11:J12" si="5">H11/G11*100</f>
        <v>#DIV/0!</v>
      </c>
      <c r="K11" s="30">
        <f t="shared" si="1"/>
        <v>0</v>
      </c>
      <c r="L11" s="24">
        <f t="shared" si="2"/>
        <v>0</v>
      </c>
      <c r="M11" s="28"/>
      <c r="N11" s="30"/>
      <c r="O11" s="54">
        <f t="shared" si="4"/>
        <v>0</v>
      </c>
    </row>
    <row r="12" spans="1:15" ht="75.75" hidden="1" customHeight="1" x14ac:dyDescent="0.2">
      <c r="A12" s="100"/>
      <c r="B12" s="63" t="s">
        <v>124</v>
      </c>
      <c r="C12" s="63"/>
      <c r="D12" s="71" t="s">
        <v>363</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5" ht="15.75" hidden="1" x14ac:dyDescent="0.2">
      <c r="A13" s="100"/>
      <c r="B13" s="63"/>
      <c r="C13" s="63"/>
      <c r="D13" s="72" t="s">
        <v>46</v>
      </c>
      <c r="E13" s="28"/>
      <c r="F13" s="28"/>
      <c r="G13" s="24"/>
      <c r="H13" s="24"/>
      <c r="I13" s="29"/>
      <c r="J13" s="29"/>
      <c r="K13" s="30"/>
      <c r="L13" s="24">
        <f t="shared" si="2"/>
        <v>0</v>
      </c>
      <c r="M13" s="28"/>
      <c r="N13" s="30"/>
      <c r="O13" s="54">
        <f t="shared" si="4"/>
        <v>0</v>
      </c>
    </row>
    <row r="14" spans="1:15" ht="22.5" hidden="1" customHeight="1" x14ac:dyDescent="0.2">
      <c r="A14" s="100" t="s">
        <v>85</v>
      </c>
      <c r="B14" s="64" t="s">
        <v>123</v>
      </c>
      <c r="C14" s="64"/>
      <c r="D14" s="73" t="s">
        <v>204</v>
      </c>
      <c r="E14" s="24"/>
      <c r="F14" s="24"/>
      <c r="G14" s="24"/>
      <c r="H14" s="24"/>
      <c r="I14" s="29">
        <f t="shared" si="0"/>
        <v>0</v>
      </c>
      <c r="J14" s="29" t="e">
        <f t="shared" ref="J14:J84" si="9">H14/G14*100</f>
        <v>#DIV/0!</v>
      </c>
      <c r="K14" s="30">
        <f t="shared" si="1"/>
        <v>0</v>
      </c>
      <c r="L14" s="24">
        <f t="shared" si="2"/>
        <v>0</v>
      </c>
      <c r="M14" s="28"/>
      <c r="N14" s="30" t="e">
        <f t="shared" si="3"/>
        <v>#DIV/0!</v>
      </c>
      <c r="O14" s="54">
        <f t="shared" si="4"/>
        <v>0</v>
      </c>
    </row>
    <row r="15" spans="1:15" ht="15" hidden="1" customHeight="1" x14ac:dyDescent="0.2">
      <c r="A15" s="100" t="s">
        <v>88</v>
      </c>
      <c r="B15" s="64" t="s">
        <v>125</v>
      </c>
      <c r="C15" s="64"/>
      <c r="D15" s="73" t="s">
        <v>126</v>
      </c>
      <c r="E15" s="24"/>
      <c r="F15" s="24"/>
      <c r="G15" s="24"/>
      <c r="H15" s="24"/>
      <c r="I15" s="29">
        <f t="shared" si="0"/>
        <v>0</v>
      </c>
      <c r="J15" s="29" t="e">
        <f t="shared" si="9"/>
        <v>#DIV/0!</v>
      </c>
      <c r="K15" s="30">
        <f t="shared" si="1"/>
        <v>0</v>
      </c>
      <c r="L15" s="24">
        <f t="shared" si="2"/>
        <v>0</v>
      </c>
      <c r="M15" s="28"/>
      <c r="N15" s="30" t="e">
        <f t="shared" si="3"/>
        <v>#DIV/0!</v>
      </c>
      <c r="O15" s="54">
        <f t="shared" si="4"/>
        <v>0</v>
      </c>
    </row>
    <row r="16" spans="1:15" ht="24.75" hidden="1" customHeight="1" x14ac:dyDescent="0.2">
      <c r="A16" s="100"/>
      <c r="B16" s="63" t="s">
        <v>127</v>
      </c>
      <c r="C16" s="63"/>
      <c r="D16" s="74" t="s">
        <v>128</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5" ht="14.25" hidden="1" customHeight="1" x14ac:dyDescent="0.2">
      <c r="A17" s="100"/>
      <c r="B17" s="63"/>
      <c r="C17" s="63"/>
      <c r="D17" s="73" t="s">
        <v>46</v>
      </c>
      <c r="E17" s="24"/>
      <c r="F17" s="24"/>
      <c r="G17" s="24"/>
      <c r="H17" s="24"/>
      <c r="I17" s="29">
        <f t="shared" si="0"/>
        <v>0</v>
      </c>
      <c r="J17" s="29" t="e">
        <f t="shared" si="9"/>
        <v>#DIV/0!</v>
      </c>
      <c r="K17" s="30">
        <f t="shared" si="1"/>
        <v>0</v>
      </c>
      <c r="L17" s="24">
        <f t="shared" si="2"/>
        <v>0</v>
      </c>
      <c r="M17" s="28"/>
      <c r="N17" s="30"/>
      <c r="O17" s="54">
        <f t="shared" si="4"/>
        <v>0</v>
      </c>
    </row>
    <row r="18" spans="1:15" ht="24.75" hidden="1" customHeight="1" x14ac:dyDescent="0.2">
      <c r="A18" s="100" t="s">
        <v>86</v>
      </c>
      <c r="B18" s="64" t="s">
        <v>129</v>
      </c>
      <c r="C18" s="64"/>
      <c r="D18" s="73" t="s">
        <v>205</v>
      </c>
      <c r="E18" s="24"/>
      <c r="F18" s="24"/>
      <c r="G18" s="24"/>
      <c r="H18" s="24"/>
      <c r="I18" s="29">
        <f t="shared" si="0"/>
        <v>0</v>
      </c>
      <c r="J18" s="29" t="e">
        <f t="shared" si="9"/>
        <v>#DIV/0!</v>
      </c>
      <c r="K18" s="30">
        <f t="shared" si="1"/>
        <v>0</v>
      </c>
      <c r="L18" s="24">
        <f t="shared" si="2"/>
        <v>0</v>
      </c>
      <c r="M18" s="28"/>
      <c r="N18" s="30" t="e">
        <f t="shared" si="3"/>
        <v>#DIV/0!</v>
      </c>
      <c r="O18" s="54">
        <f t="shared" si="4"/>
        <v>0</v>
      </c>
    </row>
    <row r="19" spans="1:15" ht="24" hidden="1" customHeight="1" x14ac:dyDescent="0.2">
      <c r="A19" s="100" t="s">
        <v>97</v>
      </c>
      <c r="B19" s="64" t="s">
        <v>206</v>
      </c>
      <c r="C19" s="64"/>
      <c r="D19" s="73" t="s">
        <v>130</v>
      </c>
      <c r="E19" s="24"/>
      <c r="F19" s="24"/>
      <c r="G19" s="24"/>
      <c r="H19" s="24"/>
      <c r="I19" s="29">
        <f t="shared" si="0"/>
        <v>0</v>
      </c>
      <c r="J19" s="29" t="e">
        <f t="shared" si="9"/>
        <v>#DIV/0!</v>
      </c>
      <c r="K19" s="30">
        <f t="shared" si="1"/>
        <v>0</v>
      </c>
      <c r="L19" s="24">
        <f t="shared" si="2"/>
        <v>0</v>
      </c>
      <c r="M19" s="28"/>
      <c r="N19" s="30" t="e">
        <f t="shared" si="3"/>
        <v>#DIV/0!</v>
      </c>
      <c r="O19" s="54">
        <f t="shared" si="4"/>
        <v>0</v>
      </c>
    </row>
    <row r="20" spans="1:15" ht="46.5" customHeight="1" x14ac:dyDescent="0.2">
      <c r="A20" s="100"/>
      <c r="B20" s="63" t="s">
        <v>131</v>
      </c>
      <c r="C20" s="63"/>
      <c r="D20" s="74" t="s">
        <v>207</v>
      </c>
      <c r="E20" s="24">
        <f>E24+E27+E22+E23</f>
        <v>207484.07</v>
      </c>
      <c r="F20" s="24">
        <f>F24+F27+F22+F23+F26</f>
        <v>211048.12699999998</v>
      </c>
      <c r="G20" s="24">
        <f>G24+G27+G22+G23+G26</f>
        <v>193106.11899999998</v>
      </c>
      <c r="H20" s="24">
        <f>H24+H27+H22+H23+H26</f>
        <v>193106.11899999998</v>
      </c>
      <c r="I20" s="29">
        <f t="shared" si="0"/>
        <v>91.498617753665258</v>
      </c>
      <c r="J20" s="29">
        <f t="shared" si="9"/>
        <v>100</v>
      </c>
      <c r="K20" s="29">
        <f t="shared" si="1"/>
        <v>100</v>
      </c>
      <c r="L20" s="24">
        <f t="shared" si="2"/>
        <v>0</v>
      </c>
      <c r="M20" s="24">
        <f>M23+M27+M22+M24</f>
        <v>142800.693</v>
      </c>
      <c r="N20" s="57">
        <f t="shared" si="3"/>
        <v>135.22771839769712</v>
      </c>
      <c r="O20" s="54">
        <f t="shared" si="4"/>
        <v>50305.425999999978</v>
      </c>
    </row>
    <row r="21" spans="1:15" ht="21.75" customHeight="1" x14ac:dyDescent="0.2">
      <c r="A21" s="100"/>
      <c r="B21" s="63"/>
      <c r="C21" s="63"/>
      <c r="D21" s="73" t="s">
        <v>46</v>
      </c>
      <c r="E21" s="24"/>
      <c r="F21" s="24"/>
      <c r="G21" s="24"/>
      <c r="H21" s="24"/>
      <c r="I21" s="29">
        <f t="shared" ref="I21:I23" si="13">IF(F21&gt;0,H21/F21*100,0)</f>
        <v>0</v>
      </c>
      <c r="J21" s="29" t="e">
        <f t="shared" ref="J21:J23" si="14">H21/G21*100</f>
        <v>#DIV/0!</v>
      </c>
      <c r="K21" s="29">
        <f t="shared" ref="K21:K23" si="15">IF(G21&gt;0,H21/G21*100,0)</f>
        <v>0</v>
      </c>
      <c r="L21" s="24"/>
      <c r="M21" s="28"/>
      <c r="N21" s="57"/>
      <c r="O21" s="54">
        <f t="shared" si="4"/>
        <v>0</v>
      </c>
    </row>
    <row r="22" spans="1:15" ht="29.25" hidden="1" customHeight="1" x14ac:dyDescent="0.2">
      <c r="A22" s="100"/>
      <c r="B22" s="63" t="s">
        <v>194</v>
      </c>
      <c r="C22" s="63"/>
      <c r="D22" s="73" t="s">
        <v>365</v>
      </c>
      <c r="E22" s="24"/>
      <c r="F22" s="24"/>
      <c r="G22" s="24"/>
      <c r="H22" s="24"/>
      <c r="I22" s="29">
        <f t="shared" si="13"/>
        <v>0</v>
      </c>
      <c r="J22" s="29" t="e">
        <f t="shared" si="14"/>
        <v>#DIV/0!</v>
      </c>
      <c r="K22" s="29">
        <f t="shared" si="15"/>
        <v>0</v>
      </c>
      <c r="L22" s="24"/>
      <c r="M22" s="24"/>
      <c r="N22" s="57" t="e">
        <f t="shared" si="3"/>
        <v>#DIV/0!</v>
      </c>
      <c r="O22" s="54">
        <f t="shared" si="4"/>
        <v>0</v>
      </c>
    </row>
    <row r="23" spans="1:15" ht="29.25" customHeight="1" x14ac:dyDescent="0.2">
      <c r="A23" s="100"/>
      <c r="B23" s="63" t="s">
        <v>366</v>
      </c>
      <c r="C23" s="63"/>
      <c r="D23" s="73" t="s">
        <v>367</v>
      </c>
      <c r="E23" s="24">
        <v>1092.5</v>
      </c>
      <c r="F23" s="24">
        <v>1092.5</v>
      </c>
      <c r="G23" s="24">
        <v>586.05200000000002</v>
      </c>
      <c r="H23" s="24">
        <v>586.05200000000002</v>
      </c>
      <c r="I23" s="29">
        <f t="shared" si="13"/>
        <v>53.643203661327234</v>
      </c>
      <c r="J23" s="29">
        <f t="shared" si="14"/>
        <v>100</v>
      </c>
      <c r="K23" s="29">
        <f t="shared" si="15"/>
        <v>100</v>
      </c>
      <c r="L23" s="94">
        <f t="shared" ref="L23:L158" si="16">H23-G23</f>
        <v>0</v>
      </c>
      <c r="M23" s="24">
        <v>864.63599999999997</v>
      </c>
      <c r="N23" s="57">
        <f t="shared" si="3"/>
        <v>67.780198835116749</v>
      </c>
      <c r="O23" s="54">
        <f t="shared" si="4"/>
        <v>-278.58399999999995</v>
      </c>
    </row>
    <row r="24" spans="1:15" ht="32.25" customHeight="1" x14ac:dyDescent="0.2">
      <c r="A24" s="100" t="s">
        <v>40</v>
      </c>
      <c r="B24" s="64" t="s">
        <v>208</v>
      </c>
      <c r="C24" s="64" t="s">
        <v>133</v>
      </c>
      <c r="D24" s="73" t="s">
        <v>134</v>
      </c>
      <c r="E24" s="24">
        <v>56348.294999999998</v>
      </c>
      <c r="F24" s="24">
        <v>57887.563999999998</v>
      </c>
      <c r="G24" s="24">
        <v>51508.485000000001</v>
      </c>
      <c r="H24" s="24">
        <v>51508.485000000001</v>
      </c>
      <c r="I24" s="29">
        <f t="shared" ref="I24:I158" si="17">IF(F24&gt;0,H24/F24*100,0)</f>
        <v>88.980225528232623</v>
      </c>
      <c r="J24" s="29"/>
      <c r="K24" s="30">
        <f t="shared" ref="K24:K158" si="18">IF(G24&gt;0,H24/G24*100,0)</f>
        <v>100</v>
      </c>
      <c r="L24" s="94">
        <f t="shared" si="16"/>
        <v>0</v>
      </c>
      <c r="M24" s="24">
        <v>44704.315000000002</v>
      </c>
      <c r="N24" s="57">
        <f t="shared" si="3"/>
        <v>115.22038756214026</v>
      </c>
      <c r="O24" s="54">
        <f t="shared" si="4"/>
        <v>6804.1699999999983</v>
      </c>
    </row>
    <row r="25" spans="1:15" ht="17.25" hidden="1" customHeight="1" x14ac:dyDescent="0.2">
      <c r="A25" s="100"/>
      <c r="B25" s="64" t="s">
        <v>132</v>
      </c>
      <c r="C25" s="64"/>
      <c r="D25" s="73" t="s">
        <v>338</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5" ht="1.5" hidden="1" customHeight="1" x14ac:dyDescent="0.2">
      <c r="A26" s="100"/>
      <c r="B26" s="64" t="s">
        <v>132</v>
      </c>
      <c r="C26" s="64"/>
      <c r="D26" s="73" t="s">
        <v>384</v>
      </c>
      <c r="E26" s="24"/>
      <c r="F26" s="24"/>
      <c r="G26" s="24"/>
      <c r="H26" s="24"/>
      <c r="I26" s="29">
        <f t="shared" si="19"/>
        <v>0</v>
      </c>
      <c r="J26" s="29"/>
      <c r="K26" s="30">
        <f t="shared" si="20"/>
        <v>0</v>
      </c>
      <c r="L26" s="51">
        <f t="shared" si="21"/>
        <v>0</v>
      </c>
      <c r="M26" s="24"/>
      <c r="N26" s="30"/>
      <c r="O26" s="54">
        <f t="shared" si="4"/>
        <v>0</v>
      </c>
    </row>
    <row r="27" spans="1:15" ht="30.75" customHeight="1" x14ac:dyDescent="0.2">
      <c r="A27" s="100" t="s">
        <v>7</v>
      </c>
      <c r="B27" s="64" t="s">
        <v>209</v>
      </c>
      <c r="C27" s="64" t="s">
        <v>133</v>
      </c>
      <c r="D27" s="73" t="s">
        <v>135</v>
      </c>
      <c r="E27" s="24">
        <v>150043.27499999999</v>
      </c>
      <c r="F27" s="24">
        <v>152068.06299999999</v>
      </c>
      <c r="G27" s="24">
        <v>141011.58199999999</v>
      </c>
      <c r="H27" s="24">
        <v>141011.58199999999</v>
      </c>
      <c r="I27" s="29">
        <f t="shared" si="17"/>
        <v>92.72925505732259</v>
      </c>
      <c r="J27" s="29">
        <f t="shared" si="9"/>
        <v>100</v>
      </c>
      <c r="K27" s="30">
        <f t="shared" si="18"/>
        <v>100</v>
      </c>
      <c r="L27" s="24">
        <f t="shared" si="16"/>
        <v>0</v>
      </c>
      <c r="M27" s="24">
        <v>97231.741999999998</v>
      </c>
      <c r="N27" s="58">
        <f t="shared" si="3"/>
        <v>145.02628370064582</v>
      </c>
      <c r="O27" s="54">
        <f t="shared" si="4"/>
        <v>43779.839999999997</v>
      </c>
    </row>
    <row r="28" spans="1:15" ht="14.25" hidden="1" customHeight="1" x14ac:dyDescent="0.2">
      <c r="A28" s="100"/>
      <c r="B28" s="63">
        <v>3040</v>
      </c>
      <c r="C28" s="63"/>
      <c r="D28" s="74" t="s">
        <v>210</v>
      </c>
      <c r="E28" s="24">
        <f>SUM(E30:E36)</f>
        <v>0</v>
      </c>
      <c r="F28" s="24">
        <f>SUM(F30:F36)</f>
        <v>0</v>
      </c>
      <c r="G28" s="24">
        <f>SUM(G30:G38)</f>
        <v>0</v>
      </c>
      <c r="H28" s="24">
        <f t="shared" ref="H28" si="22">SUM(H30:H38)</f>
        <v>0</v>
      </c>
      <c r="I28" s="29">
        <f t="shared" si="17"/>
        <v>0</v>
      </c>
      <c r="J28" s="29"/>
      <c r="K28" s="30">
        <f t="shared" si="18"/>
        <v>0</v>
      </c>
      <c r="L28" s="24">
        <f t="shared" si="16"/>
        <v>0</v>
      </c>
      <c r="M28" s="28">
        <v>0</v>
      </c>
      <c r="N28" s="58" t="e">
        <f t="shared" si="3"/>
        <v>#DIV/0!</v>
      </c>
      <c r="O28" s="54">
        <f t="shared" si="4"/>
        <v>0</v>
      </c>
    </row>
    <row r="29" spans="1:15" ht="13.5" hidden="1" customHeight="1" x14ac:dyDescent="0.2">
      <c r="A29" s="100"/>
      <c r="B29" s="63"/>
      <c r="C29" s="63"/>
      <c r="D29" s="73" t="s">
        <v>46</v>
      </c>
      <c r="E29" s="24"/>
      <c r="F29" s="24"/>
      <c r="G29" s="24"/>
      <c r="H29" s="24"/>
      <c r="I29" s="29"/>
      <c r="J29" s="29"/>
      <c r="K29" s="30"/>
      <c r="L29" s="24"/>
      <c r="M29" s="28"/>
      <c r="N29" s="58" t="e">
        <f t="shared" si="3"/>
        <v>#DIV/0!</v>
      </c>
      <c r="O29" s="54">
        <f t="shared" si="4"/>
        <v>0</v>
      </c>
    </row>
    <row r="30" spans="1:15" ht="15.75" hidden="1" x14ac:dyDescent="0.2">
      <c r="A30" s="100" t="s">
        <v>61</v>
      </c>
      <c r="B30" s="64">
        <v>3041</v>
      </c>
      <c r="C30" s="64" t="s">
        <v>136</v>
      </c>
      <c r="D30" s="73" t="s">
        <v>137</v>
      </c>
      <c r="E30" s="24"/>
      <c r="F30" s="24"/>
      <c r="G30" s="24"/>
      <c r="H30" s="24"/>
      <c r="I30" s="29">
        <f t="shared" si="17"/>
        <v>0</v>
      </c>
      <c r="J30" s="29" t="e">
        <f t="shared" si="9"/>
        <v>#DIV/0!</v>
      </c>
      <c r="K30" s="30">
        <f t="shared" si="18"/>
        <v>0</v>
      </c>
      <c r="L30" s="24">
        <f t="shared" si="16"/>
        <v>0</v>
      </c>
      <c r="M30" s="28"/>
      <c r="N30" s="58" t="e">
        <f t="shared" si="3"/>
        <v>#DIV/0!</v>
      </c>
      <c r="O30" s="54">
        <f t="shared" si="4"/>
        <v>0</v>
      </c>
    </row>
    <row r="31" spans="1:15" ht="15.75" hidden="1" x14ac:dyDescent="0.2">
      <c r="A31" s="100" t="s">
        <v>62</v>
      </c>
      <c r="B31" s="64">
        <v>3042</v>
      </c>
      <c r="C31" s="64" t="s">
        <v>136</v>
      </c>
      <c r="D31" s="73" t="s">
        <v>142</v>
      </c>
      <c r="E31" s="24"/>
      <c r="F31" s="24"/>
      <c r="G31" s="24"/>
      <c r="H31" s="24"/>
      <c r="I31" s="29">
        <f t="shared" si="17"/>
        <v>0</v>
      </c>
      <c r="J31" s="29" t="e">
        <f t="shared" si="9"/>
        <v>#DIV/0!</v>
      </c>
      <c r="K31" s="30">
        <f t="shared" si="18"/>
        <v>0</v>
      </c>
      <c r="L31" s="24">
        <f t="shared" si="16"/>
        <v>0</v>
      </c>
      <c r="M31" s="28"/>
      <c r="N31" s="58" t="e">
        <f t="shared" si="3"/>
        <v>#DIV/0!</v>
      </c>
      <c r="O31" s="54">
        <f t="shared" si="4"/>
        <v>0</v>
      </c>
    </row>
    <row r="32" spans="1:15" ht="15.75" hidden="1" x14ac:dyDescent="0.2">
      <c r="A32" s="100" t="s">
        <v>63</v>
      </c>
      <c r="B32" s="64">
        <v>3043</v>
      </c>
      <c r="C32" s="64" t="s">
        <v>136</v>
      </c>
      <c r="D32" s="73" t="s">
        <v>138</v>
      </c>
      <c r="E32" s="24"/>
      <c r="F32" s="24"/>
      <c r="G32" s="24"/>
      <c r="H32" s="24"/>
      <c r="I32" s="29">
        <f t="shared" si="17"/>
        <v>0</v>
      </c>
      <c r="J32" s="29" t="e">
        <f t="shared" si="9"/>
        <v>#DIV/0!</v>
      </c>
      <c r="K32" s="30">
        <f t="shared" si="18"/>
        <v>0</v>
      </c>
      <c r="L32" s="24">
        <f t="shared" si="16"/>
        <v>0</v>
      </c>
      <c r="M32" s="28"/>
      <c r="N32" s="58" t="e">
        <f t="shared" si="3"/>
        <v>#DIV/0!</v>
      </c>
      <c r="O32" s="54">
        <f t="shared" si="4"/>
        <v>0</v>
      </c>
    </row>
    <row r="33" spans="1:15" ht="31.5" hidden="1" x14ac:dyDescent="0.2">
      <c r="A33" s="100" t="s">
        <v>64</v>
      </c>
      <c r="B33" s="64">
        <v>3044</v>
      </c>
      <c r="C33" s="64" t="s">
        <v>136</v>
      </c>
      <c r="D33" s="73" t="s">
        <v>139</v>
      </c>
      <c r="E33" s="24"/>
      <c r="F33" s="24"/>
      <c r="G33" s="24"/>
      <c r="H33" s="24"/>
      <c r="I33" s="29">
        <f t="shared" si="17"/>
        <v>0</v>
      </c>
      <c r="J33" s="29" t="e">
        <f t="shared" si="9"/>
        <v>#DIV/0!</v>
      </c>
      <c r="K33" s="30">
        <f t="shared" si="18"/>
        <v>0</v>
      </c>
      <c r="L33" s="24">
        <f t="shared" si="16"/>
        <v>0</v>
      </c>
      <c r="M33" s="28"/>
      <c r="N33" s="58" t="e">
        <f t="shared" si="3"/>
        <v>#DIV/0!</v>
      </c>
      <c r="O33" s="54">
        <f t="shared" si="4"/>
        <v>0</v>
      </c>
    </row>
    <row r="34" spans="1:15" ht="15.75" hidden="1" x14ac:dyDescent="0.2">
      <c r="A34" s="100" t="s">
        <v>89</v>
      </c>
      <c r="B34" s="64">
        <v>3045</v>
      </c>
      <c r="C34" s="64" t="s">
        <v>136</v>
      </c>
      <c r="D34" s="73" t="s">
        <v>140</v>
      </c>
      <c r="E34" s="24"/>
      <c r="F34" s="24"/>
      <c r="G34" s="24"/>
      <c r="H34" s="24"/>
      <c r="I34" s="29">
        <f t="shared" si="17"/>
        <v>0</v>
      </c>
      <c r="J34" s="29" t="e">
        <f t="shared" si="9"/>
        <v>#DIV/0!</v>
      </c>
      <c r="K34" s="30">
        <f t="shared" si="18"/>
        <v>0</v>
      </c>
      <c r="L34" s="24">
        <f t="shared" si="16"/>
        <v>0</v>
      </c>
      <c r="M34" s="28"/>
      <c r="N34" s="58" t="e">
        <f t="shared" si="3"/>
        <v>#DIV/0!</v>
      </c>
      <c r="O34" s="54">
        <f t="shared" si="4"/>
        <v>0</v>
      </c>
    </row>
    <row r="35" spans="1:15" ht="15.75" hidden="1" x14ac:dyDescent="0.2">
      <c r="A35" s="100" t="s">
        <v>23</v>
      </c>
      <c r="B35" s="64">
        <v>3046</v>
      </c>
      <c r="C35" s="64" t="s">
        <v>136</v>
      </c>
      <c r="D35" s="73" t="s">
        <v>141</v>
      </c>
      <c r="E35" s="24"/>
      <c r="F35" s="24"/>
      <c r="G35" s="24"/>
      <c r="H35" s="24"/>
      <c r="I35" s="29">
        <f t="shared" si="17"/>
        <v>0</v>
      </c>
      <c r="J35" s="29" t="e">
        <f t="shared" si="9"/>
        <v>#DIV/0!</v>
      </c>
      <c r="K35" s="30">
        <f t="shared" si="18"/>
        <v>0</v>
      </c>
      <c r="L35" s="24">
        <f t="shared" si="16"/>
        <v>0</v>
      </c>
      <c r="M35" s="28"/>
      <c r="N35" s="58" t="e">
        <f t="shared" si="3"/>
        <v>#DIV/0!</v>
      </c>
      <c r="O35" s="54">
        <f t="shared" si="4"/>
        <v>0</v>
      </c>
    </row>
    <row r="36" spans="1:15" ht="31.5" hidden="1" x14ac:dyDescent="0.2">
      <c r="A36" s="100" t="s">
        <v>98</v>
      </c>
      <c r="B36" s="64">
        <v>3047</v>
      </c>
      <c r="C36" s="64" t="s">
        <v>136</v>
      </c>
      <c r="D36" s="73" t="s">
        <v>211</v>
      </c>
      <c r="E36" s="24"/>
      <c r="F36" s="24"/>
      <c r="G36" s="24"/>
      <c r="H36" s="24"/>
      <c r="I36" s="29">
        <f t="shared" si="17"/>
        <v>0</v>
      </c>
      <c r="J36" s="29" t="e">
        <f t="shared" si="9"/>
        <v>#DIV/0!</v>
      </c>
      <c r="K36" s="30">
        <f t="shared" si="18"/>
        <v>0</v>
      </c>
      <c r="L36" s="24">
        <f t="shared" si="16"/>
        <v>0</v>
      </c>
      <c r="M36" s="28"/>
      <c r="N36" s="58" t="e">
        <f t="shared" si="3"/>
        <v>#DIV/0!</v>
      </c>
      <c r="O36" s="54">
        <f t="shared" si="4"/>
        <v>0</v>
      </c>
    </row>
    <row r="37" spans="1:15" ht="31.5" hidden="1" x14ac:dyDescent="0.2">
      <c r="A37" s="100" t="s">
        <v>24</v>
      </c>
      <c r="B37" s="64">
        <v>3050</v>
      </c>
      <c r="C37" s="64" t="s">
        <v>133</v>
      </c>
      <c r="D37" s="73" t="s">
        <v>145</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58" t="e">
        <f t="shared" si="3"/>
        <v>#DIV/0!</v>
      </c>
      <c r="O37" s="54">
        <f t="shared" si="4"/>
        <v>0</v>
      </c>
    </row>
    <row r="38" spans="1:15" ht="31.5" hidden="1" x14ac:dyDescent="0.2">
      <c r="A38" s="100"/>
      <c r="B38" s="64" t="s">
        <v>143</v>
      </c>
      <c r="C38" s="64"/>
      <c r="D38" s="73" t="s">
        <v>362</v>
      </c>
      <c r="E38" s="24"/>
      <c r="F38" s="24"/>
      <c r="G38" s="24"/>
      <c r="H38" s="24"/>
      <c r="I38" s="29">
        <f t="shared" si="23"/>
        <v>0</v>
      </c>
      <c r="J38" s="29" t="e">
        <f t="shared" si="24"/>
        <v>#DIV/0!</v>
      </c>
      <c r="K38" s="30">
        <f t="shared" si="25"/>
        <v>0</v>
      </c>
      <c r="L38" s="24">
        <f t="shared" si="26"/>
        <v>0</v>
      </c>
      <c r="M38" s="28"/>
      <c r="N38" s="58" t="e">
        <f t="shared" si="3"/>
        <v>#DIV/0!</v>
      </c>
      <c r="O38" s="54">
        <f t="shared" si="4"/>
        <v>0</v>
      </c>
    </row>
    <row r="39" spans="1:15" ht="30.75" customHeight="1" x14ac:dyDescent="0.2">
      <c r="A39" s="100" t="s">
        <v>24</v>
      </c>
      <c r="B39" s="63">
        <v>3050</v>
      </c>
      <c r="C39" s="63" t="s">
        <v>133</v>
      </c>
      <c r="D39" s="74" t="s">
        <v>145</v>
      </c>
      <c r="E39" s="24">
        <v>1246.7</v>
      </c>
      <c r="F39" s="24">
        <v>1246.7</v>
      </c>
      <c r="G39" s="24">
        <v>1144</v>
      </c>
      <c r="H39" s="24">
        <v>1144</v>
      </c>
      <c r="I39" s="29">
        <f t="shared" si="17"/>
        <v>91.762252346193947</v>
      </c>
      <c r="J39" s="29">
        <f t="shared" si="9"/>
        <v>100</v>
      </c>
      <c r="K39" s="30">
        <f t="shared" si="18"/>
        <v>100</v>
      </c>
      <c r="L39" s="24">
        <f t="shared" si="16"/>
        <v>0</v>
      </c>
      <c r="M39" s="24">
        <v>1614.5909999999999</v>
      </c>
      <c r="N39" s="58">
        <f t="shared" si="3"/>
        <v>70.853857106846263</v>
      </c>
      <c r="O39" s="54">
        <f t="shared" si="4"/>
        <v>-470.59099999999989</v>
      </c>
    </row>
    <row r="40" spans="1:15" ht="17.25" hidden="1" customHeight="1" x14ac:dyDescent="0.2">
      <c r="A40" s="100" t="s">
        <v>31</v>
      </c>
      <c r="B40" s="63" t="s">
        <v>146</v>
      </c>
      <c r="C40" s="63" t="s">
        <v>144</v>
      </c>
      <c r="D40" s="74" t="s">
        <v>212</v>
      </c>
      <c r="E40" s="24">
        <f>SUM(E42:E46)</f>
        <v>0</v>
      </c>
      <c r="F40" s="24">
        <f>SUM(F42:F46)</f>
        <v>0</v>
      </c>
      <c r="G40" s="24">
        <f>SUM(G42:G47)</f>
        <v>0</v>
      </c>
      <c r="H40" s="24"/>
      <c r="I40" s="29">
        <f t="shared" si="17"/>
        <v>0</v>
      </c>
      <c r="J40" s="29" t="e">
        <f t="shared" si="9"/>
        <v>#DIV/0!</v>
      </c>
      <c r="K40" s="30">
        <f t="shared" si="18"/>
        <v>0</v>
      </c>
      <c r="L40" s="24">
        <f t="shared" si="16"/>
        <v>0</v>
      </c>
      <c r="M40" s="28"/>
      <c r="N40" s="58" t="e">
        <f t="shared" si="3"/>
        <v>#DIV/0!</v>
      </c>
      <c r="O40" s="54">
        <f t="shared" si="4"/>
        <v>0</v>
      </c>
    </row>
    <row r="41" spans="1:15" ht="17.25" hidden="1" customHeight="1" x14ac:dyDescent="0.2">
      <c r="A41" s="100"/>
      <c r="B41" s="63"/>
      <c r="C41" s="63"/>
      <c r="D41" s="73" t="s">
        <v>46</v>
      </c>
      <c r="E41" s="24"/>
      <c r="F41" s="24"/>
      <c r="G41" s="24"/>
      <c r="H41" s="24"/>
      <c r="I41" s="29">
        <f t="shared" ref="I41:I46" si="27">IF(F41&gt;0,H41/F41*100,0)</f>
        <v>0</v>
      </c>
      <c r="J41" s="29" t="e">
        <f t="shared" ref="J41:J46" si="28">H41/G41*100</f>
        <v>#DIV/0!</v>
      </c>
      <c r="K41" s="30">
        <f t="shared" ref="K41:K46" si="29">IF(G41&gt;0,H41/G41*100,0)</f>
        <v>0</v>
      </c>
      <c r="L41" s="24"/>
      <c r="M41" s="28"/>
      <c r="N41" s="58" t="e">
        <f t="shared" si="3"/>
        <v>#DIV/0!</v>
      </c>
      <c r="O41" s="54">
        <f t="shared" si="4"/>
        <v>0</v>
      </c>
    </row>
    <row r="42" spans="1:15" ht="18" hidden="1" customHeight="1" x14ac:dyDescent="0.2">
      <c r="A42" s="100"/>
      <c r="B42" s="64" t="s">
        <v>218</v>
      </c>
      <c r="C42" s="63"/>
      <c r="D42" s="73" t="s">
        <v>213</v>
      </c>
      <c r="E42" s="24"/>
      <c r="F42" s="24"/>
      <c r="G42" s="24"/>
      <c r="H42" s="24"/>
      <c r="I42" s="29">
        <f t="shared" si="27"/>
        <v>0</v>
      </c>
      <c r="J42" s="29" t="e">
        <f t="shared" si="28"/>
        <v>#DIV/0!</v>
      </c>
      <c r="K42" s="30">
        <f t="shared" si="29"/>
        <v>0</v>
      </c>
      <c r="L42" s="24"/>
      <c r="M42" s="28"/>
      <c r="N42" s="58" t="e">
        <f t="shared" si="3"/>
        <v>#DIV/0!</v>
      </c>
      <c r="O42" s="54">
        <f t="shared" si="4"/>
        <v>0</v>
      </c>
    </row>
    <row r="43" spans="1:15" ht="28.5" hidden="1" customHeight="1" x14ac:dyDescent="0.2">
      <c r="A43" s="100"/>
      <c r="B43" s="64" t="s">
        <v>219</v>
      </c>
      <c r="C43" s="63"/>
      <c r="D43" s="73" t="s">
        <v>214</v>
      </c>
      <c r="E43" s="24"/>
      <c r="F43" s="24"/>
      <c r="G43" s="24"/>
      <c r="H43" s="24"/>
      <c r="I43" s="29">
        <f t="shared" si="27"/>
        <v>0</v>
      </c>
      <c r="J43" s="29" t="e">
        <f t="shared" si="28"/>
        <v>#DIV/0!</v>
      </c>
      <c r="K43" s="30">
        <f t="shared" si="29"/>
        <v>0</v>
      </c>
      <c r="L43" s="24"/>
      <c r="M43" s="28"/>
      <c r="N43" s="58" t="e">
        <f t="shared" si="3"/>
        <v>#DIV/0!</v>
      </c>
      <c r="O43" s="54">
        <f t="shared" si="4"/>
        <v>0</v>
      </c>
    </row>
    <row r="44" spans="1:15" ht="30.75" hidden="1" customHeight="1" x14ac:dyDescent="0.2">
      <c r="A44" s="100"/>
      <c r="B44" s="64" t="s">
        <v>220</v>
      </c>
      <c r="C44" s="63"/>
      <c r="D44" s="73" t="s">
        <v>215</v>
      </c>
      <c r="E44" s="24"/>
      <c r="F44" s="24"/>
      <c r="G44" s="24"/>
      <c r="H44" s="24"/>
      <c r="I44" s="29">
        <f t="shared" si="27"/>
        <v>0</v>
      </c>
      <c r="J44" s="29" t="e">
        <f t="shared" si="28"/>
        <v>#DIV/0!</v>
      </c>
      <c r="K44" s="30">
        <f t="shared" si="29"/>
        <v>0</v>
      </c>
      <c r="L44" s="24"/>
      <c r="M44" s="28"/>
      <c r="N44" s="58" t="e">
        <f t="shared" si="3"/>
        <v>#DIV/0!</v>
      </c>
      <c r="O44" s="54">
        <f t="shared" si="4"/>
        <v>0</v>
      </c>
    </row>
    <row r="45" spans="1:15" ht="27.75" hidden="1" customHeight="1" x14ac:dyDescent="0.2">
      <c r="A45" s="100"/>
      <c r="B45" s="64" t="s">
        <v>221</v>
      </c>
      <c r="C45" s="63"/>
      <c r="D45" s="73" t="s">
        <v>216</v>
      </c>
      <c r="E45" s="24"/>
      <c r="F45" s="24"/>
      <c r="G45" s="24"/>
      <c r="H45" s="24"/>
      <c r="I45" s="29">
        <f t="shared" si="27"/>
        <v>0</v>
      </c>
      <c r="J45" s="29" t="e">
        <f t="shared" si="28"/>
        <v>#DIV/0!</v>
      </c>
      <c r="K45" s="30">
        <f t="shared" si="29"/>
        <v>0</v>
      </c>
      <c r="L45" s="24"/>
      <c r="M45" s="28"/>
      <c r="N45" s="58" t="e">
        <f t="shared" si="3"/>
        <v>#DIV/0!</v>
      </c>
      <c r="O45" s="54">
        <f t="shared" si="4"/>
        <v>0</v>
      </c>
    </row>
    <row r="46" spans="1:15" ht="23.25" hidden="1" customHeight="1" x14ac:dyDescent="0.2">
      <c r="A46" s="100"/>
      <c r="B46" s="64" t="s">
        <v>222</v>
      </c>
      <c r="C46" s="63"/>
      <c r="D46" s="73" t="s">
        <v>217</v>
      </c>
      <c r="E46" s="24"/>
      <c r="F46" s="24"/>
      <c r="G46" s="24"/>
      <c r="H46" s="24"/>
      <c r="I46" s="29">
        <f t="shared" si="27"/>
        <v>0</v>
      </c>
      <c r="J46" s="29" t="e">
        <f t="shared" si="28"/>
        <v>#DIV/0!</v>
      </c>
      <c r="K46" s="30">
        <f t="shared" si="29"/>
        <v>0</v>
      </c>
      <c r="L46" s="24"/>
      <c r="M46" s="28"/>
      <c r="N46" s="58" t="e">
        <f t="shared" si="3"/>
        <v>#DIV/0!</v>
      </c>
      <c r="O46" s="54">
        <f t="shared" si="4"/>
        <v>0</v>
      </c>
    </row>
    <row r="47" spans="1:15" ht="27.75" hidden="1" customHeight="1" x14ac:dyDescent="0.2">
      <c r="A47" s="100"/>
      <c r="B47" s="64" t="s">
        <v>360</v>
      </c>
      <c r="C47" s="63"/>
      <c r="D47" s="73" t="s">
        <v>361</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58" t="e">
        <f t="shared" si="3"/>
        <v>#DIV/0!</v>
      </c>
      <c r="O47" s="54">
        <f t="shared" si="4"/>
        <v>0</v>
      </c>
    </row>
    <row r="48" spans="1:15" ht="30.75" customHeight="1" x14ac:dyDescent="0.2">
      <c r="A48" s="100" t="s">
        <v>12</v>
      </c>
      <c r="B48" s="63" t="s">
        <v>147</v>
      </c>
      <c r="C48" s="63" t="s">
        <v>148</v>
      </c>
      <c r="D48" s="74" t="s">
        <v>223</v>
      </c>
      <c r="E48" s="24">
        <v>48</v>
      </c>
      <c r="F48" s="24">
        <v>48</v>
      </c>
      <c r="G48" s="24">
        <v>44</v>
      </c>
      <c r="H48" s="24">
        <v>17.966000000000001</v>
      </c>
      <c r="I48" s="29">
        <f t="shared" si="17"/>
        <v>37.429166666666667</v>
      </c>
      <c r="J48" s="29">
        <f t="shared" si="9"/>
        <v>40.831818181818186</v>
      </c>
      <c r="K48" s="30">
        <f t="shared" si="18"/>
        <v>40.831818181818186</v>
      </c>
      <c r="L48" s="24">
        <f t="shared" ref="L48" si="34">H48-G48</f>
        <v>-26.033999999999999</v>
      </c>
      <c r="M48" s="24">
        <v>17.239000000000001</v>
      </c>
      <c r="N48" s="58">
        <f t="shared" si="3"/>
        <v>104.21718197111201</v>
      </c>
      <c r="O48" s="54">
        <f t="shared" si="4"/>
        <v>0.72700000000000031</v>
      </c>
    </row>
    <row r="49" spans="1:15" ht="45.75" customHeight="1" x14ac:dyDescent="0.2">
      <c r="A49" s="100"/>
      <c r="B49" s="63" t="s">
        <v>179</v>
      </c>
      <c r="C49" s="63"/>
      <c r="D49" s="74" t="s">
        <v>224</v>
      </c>
      <c r="E49" s="24">
        <f>E51</f>
        <v>34969.315000000002</v>
      </c>
      <c r="F49" s="24">
        <f>F51</f>
        <v>34969.315000000002</v>
      </c>
      <c r="G49" s="24">
        <f t="shared" ref="G49" si="35">G51</f>
        <v>30858.404999999999</v>
      </c>
      <c r="H49" s="24">
        <f t="shared" ref="H49" si="36">H51</f>
        <v>30858.383000000002</v>
      </c>
      <c r="I49" s="29">
        <f t="shared" si="17"/>
        <v>88.244173498966163</v>
      </c>
      <c r="J49" s="29">
        <f t="shared" si="9"/>
        <v>99.999928706619812</v>
      </c>
      <c r="K49" s="30">
        <f t="shared" si="18"/>
        <v>99.999928706619812</v>
      </c>
      <c r="L49" s="24">
        <f t="shared" si="16"/>
        <v>-2.1999999997206032E-2</v>
      </c>
      <c r="M49" s="24">
        <f t="shared" ref="M49" si="37">M51</f>
        <v>27775.591</v>
      </c>
      <c r="N49" s="30">
        <f t="shared" si="3"/>
        <v>111.0989249517679</v>
      </c>
      <c r="O49" s="54">
        <f t="shared" si="4"/>
        <v>3082.7920000000013</v>
      </c>
    </row>
    <row r="50" spans="1:15" ht="22.5" customHeight="1" x14ac:dyDescent="0.2">
      <c r="A50" s="100"/>
      <c r="B50" s="63"/>
      <c r="C50" s="63"/>
      <c r="D50" s="73" t="s">
        <v>46</v>
      </c>
      <c r="E50" s="24"/>
      <c r="F50" s="24"/>
      <c r="G50" s="24"/>
      <c r="H50" s="24"/>
      <c r="I50" s="29">
        <f t="shared" si="17"/>
        <v>0</v>
      </c>
      <c r="J50" s="29" t="e">
        <f t="shared" si="9"/>
        <v>#DIV/0!</v>
      </c>
      <c r="K50" s="30">
        <f t="shared" si="18"/>
        <v>0</v>
      </c>
      <c r="L50" s="24">
        <f t="shared" si="16"/>
        <v>0</v>
      </c>
      <c r="M50" s="24"/>
      <c r="N50" s="30"/>
      <c r="O50" s="54">
        <f t="shared" si="4"/>
        <v>0</v>
      </c>
    </row>
    <row r="51" spans="1:15" ht="45" customHeight="1" x14ac:dyDescent="0.2">
      <c r="A51" s="100" t="s">
        <v>69</v>
      </c>
      <c r="B51" s="64" t="s">
        <v>149</v>
      </c>
      <c r="C51" s="63" t="s">
        <v>150</v>
      </c>
      <c r="D51" s="73" t="s">
        <v>151</v>
      </c>
      <c r="E51" s="24">
        <v>34969.315000000002</v>
      </c>
      <c r="F51" s="24">
        <v>34969.315000000002</v>
      </c>
      <c r="G51" s="24">
        <v>30858.404999999999</v>
      </c>
      <c r="H51" s="24">
        <v>30858.383000000002</v>
      </c>
      <c r="I51" s="29">
        <f t="shared" si="17"/>
        <v>88.244173498966163</v>
      </c>
      <c r="J51" s="29">
        <f t="shared" si="9"/>
        <v>99.999928706619812</v>
      </c>
      <c r="K51" s="30">
        <f t="shared" si="18"/>
        <v>99.999928706619812</v>
      </c>
      <c r="L51" s="24">
        <f t="shared" si="16"/>
        <v>-2.1999999997206032E-2</v>
      </c>
      <c r="M51" s="24">
        <v>27775.591</v>
      </c>
      <c r="N51" s="30">
        <f t="shared" si="3"/>
        <v>111.0989249517679</v>
      </c>
      <c r="O51" s="54">
        <f t="shared" si="4"/>
        <v>3082.7920000000013</v>
      </c>
    </row>
    <row r="52" spans="1:15" ht="23.25" customHeight="1" x14ac:dyDescent="0.2">
      <c r="A52" s="100"/>
      <c r="B52" s="63" t="s">
        <v>157</v>
      </c>
      <c r="C52" s="63"/>
      <c r="D52" s="74" t="s">
        <v>158</v>
      </c>
      <c r="E52" s="24">
        <f>E55</f>
        <v>1266.165</v>
      </c>
      <c r="F52" s="24">
        <f>F55+F54</f>
        <v>1266.165</v>
      </c>
      <c r="G52" s="24">
        <f>G55+G54</f>
        <v>1197.7909999999999</v>
      </c>
      <c r="H52" s="24">
        <f>H55+H54</f>
        <v>1197.79</v>
      </c>
      <c r="I52" s="29">
        <f t="shared" si="17"/>
        <v>94.59983493462542</v>
      </c>
      <c r="J52" s="29">
        <f t="shared" si="9"/>
        <v>99.999916512980974</v>
      </c>
      <c r="K52" s="30">
        <f t="shared" si="18"/>
        <v>99.999916512980974</v>
      </c>
      <c r="L52" s="24">
        <f t="shared" si="16"/>
        <v>-9.9999999997635314E-4</v>
      </c>
      <c r="M52" s="28">
        <f>M55+M54</f>
        <v>670.86199999999997</v>
      </c>
      <c r="N52" s="58">
        <f t="shared" si="3"/>
        <v>178.54491683833635</v>
      </c>
      <c r="O52" s="54">
        <f t="shared" si="4"/>
        <v>526.928</v>
      </c>
    </row>
    <row r="53" spans="1:15" ht="23.25" customHeight="1" x14ac:dyDescent="0.2">
      <c r="A53" s="100"/>
      <c r="B53" s="63"/>
      <c r="C53" s="63"/>
      <c r="D53" s="73" t="s">
        <v>46</v>
      </c>
      <c r="E53" s="24"/>
      <c r="F53" s="24"/>
      <c r="G53" s="24"/>
      <c r="H53" s="24"/>
      <c r="I53" s="29">
        <f t="shared" ref="I53:I54" si="38">IF(F53&gt;0,H53/F53*100,0)</f>
        <v>0</v>
      </c>
      <c r="J53" s="29" t="e">
        <f t="shared" ref="J53:J54" si="39">H53/G53*100</f>
        <v>#DIV/0!</v>
      </c>
      <c r="K53" s="30">
        <f t="shared" ref="K53:K54" si="40">IF(G53&gt;0,H53/G53*100,0)</f>
        <v>0</v>
      </c>
      <c r="L53" s="24">
        <f t="shared" ref="L53:L54" si="41">H53-G53</f>
        <v>0</v>
      </c>
      <c r="M53" s="28"/>
      <c r="N53" s="39" t="e">
        <f t="shared" si="3"/>
        <v>#DIV/0!</v>
      </c>
      <c r="O53" s="54">
        <f t="shared" si="4"/>
        <v>0</v>
      </c>
    </row>
    <row r="54" spans="1:15" ht="27" hidden="1" customHeight="1" x14ac:dyDescent="0.2">
      <c r="A54" s="100"/>
      <c r="B54" s="63" t="s">
        <v>378</v>
      </c>
      <c r="C54" s="63"/>
      <c r="D54" s="73" t="s">
        <v>379</v>
      </c>
      <c r="E54" s="24"/>
      <c r="F54" s="24"/>
      <c r="G54" s="24"/>
      <c r="H54" s="24"/>
      <c r="I54" s="29">
        <f t="shared" si="38"/>
        <v>0</v>
      </c>
      <c r="J54" s="29" t="e">
        <f t="shared" si="39"/>
        <v>#DIV/0!</v>
      </c>
      <c r="K54" s="30">
        <f t="shared" si="40"/>
        <v>0</v>
      </c>
      <c r="L54" s="24">
        <f t="shared" si="41"/>
        <v>0</v>
      </c>
      <c r="M54" s="28"/>
      <c r="N54" s="39" t="e">
        <f t="shared" si="3"/>
        <v>#DIV/0!</v>
      </c>
      <c r="O54" s="54">
        <f t="shared" si="4"/>
        <v>0</v>
      </c>
    </row>
    <row r="55" spans="1:15" ht="29.25" customHeight="1" x14ac:dyDescent="0.2">
      <c r="A55" s="100" t="s">
        <v>152</v>
      </c>
      <c r="B55" s="64" t="s">
        <v>153</v>
      </c>
      <c r="C55" s="64" t="s">
        <v>136</v>
      </c>
      <c r="D55" s="73" t="s">
        <v>154</v>
      </c>
      <c r="E55" s="24">
        <v>1266.165</v>
      </c>
      <c r="F55" s="24">
        <v>1266.165</v>
      </c>
      <c r="G55" s="24">
        <v>1197.7909999999999</v>
      </c>
      <c r="H55" s="24">
        <v>1197.79</v>
      </c>
      <c r="I55" s="29">
        <f>IF(F55&gt;0,H55/F55*100,0)</f>
        <v>94.59983493462542</v>
      </c>
      <c r="J55" s="29">
        <f>H55/G55*100</f>
        <v>99.999916512980974</v>
      </c>
      <c r="K55" s="30">
        <f>IF(G55&gt;0,H55/G55*100,0)</f>
        <v>99.999916512980974</v>
      </c>
      <c r="L55" s="24">
        <f>H55-G55</f>
        <v>-9.9999999997635314E-4</v>
      </c>
      <c r="M55" s="24">
        <v>670.86199999999997</v>
      </c>
      <c r="N55" s="58">
        <f t="shared" si="3"/>
        <v>178.54491683833635</v>
      </c>
      <c r="O55" s="54">
        <f>H55-M55</f>
        <v>526.928</v>
      </c>
    </row>
    <row r="56" spans="1:15" ht="25.5" customHeight="1" x14ac:dyDescent="0.2">
      <c r="A56" s="100"/>
      <c r="B56" s="63" t="s">
        <v>225</v>
      </c>
      <c r="C56" s="63"/>
      <c r="D56" s="74" t="s">
        <v>156</v>
      </c>
      <c r="E56" s="24">
        <f>SUM(E58:E59)</f>
        <v>15133.527</v>
      </c>
      <c r="F56" s="24">
        <f>SUM(F58:F59)</f>
        <v>11845.374</v>
      </c>
      <c r="G56" s="24">
        <f>SUM(G58:G59)</f>
        <v>10661.078</v>
      </c>
      <c r="H56" s="24">
        <f>SUM(H58:H59)</f>
        <v>10661.071999999998</v>
      </c>
      <c r="I56" s="29">
        <f t="shared" si="17"/>
        <v>90.001987273681678</v>
      </c>
      <c r="J56" s="29">
        <f t="shared" si="9"/>
        <v>99.999943720513045</v>
      </c>
      <c r="K56" s="30">
        <f t="shared" si="18"/>
        <v>99.999943720513045</v>
      </c>
      <c r="L56" s="24">
        <f t="shared" si="16"/>
        <v>-6.0000000012223609E-3</v>
      </c>
      <c r="M56" s="24">
        <f>SUM(M58:M59)</f>
        <v>11445.489</v>
      </c>
      <c r="N56" s="30">
        <f t="shared" si="3"/>
        <v>93.146496405701825</v>
      </c>
      <c r="O56" s="54">
        <f t="shared" si="4"/>
        <v>-784.41700000000128</v>
      </c>
    </row>
    <row r="57" spans="1:15" ht="20.25" customHeight="1" x14ac:dyDescent="0.2">
      <c r="A57" s="100"/>
      <c r="B57" s="63"/>
      <c r="C57" s="63"/>
      <c r="D57" s="73" t="s">
        <v>46</v>
      </c>
      <c r="E57" s="24"/>
      <c r="F57" s="24"/>
      <c r="G57" s="24"/>
      <c r="H57" s="24"/>
      <c r="I57" s="29">
        <f t="shared" si="17"/>
        <v>0</v>
      </c>
      <c r="J57" s="29" t="e">
        <f t="shared" si="9"/>
        <v>#DIV/0!</v>
      </c>
      <c r="K57" s="30">
        <f t="shared" si="18"/>
        <v>0</v>
      </c>
      <c r="L57" s="24">
        <f t="shared" si="16"/>
        <v>0</v>
      </c>
      <c r="M57" s="28"/>
      <c r="N57" s="30"/>
      <c r="O57" s="54">
        <f t="shared" si="4"/>
        <v>0</v>
      </c>
    </row>
    <row r="58" spans="1:15" ht="60.75" customHeight="1" x14ac:dyDescent="0.2">
      <c r="A58" s="100" t="s">
        <v>67</v>
      </c>
      <c r="B58" s="64" t="s">
        <v>226</v>
      </c>
      <c r="C58" s="64" t="s">
        <v>136</v>
      </c>
      <c r="D58" s="73" t="s">
        <v>435</v>
      </c>
      <c r="E58" s="24">
        <v>15050.343000000001</v>
      </c>
      <c r="F58" s="24">
        <v>11762.19</v>
      </c>
      <c r="G58" s="24">
        <v>10638.636</v>
      </c>
      <c r="H58" s="24">
        <v>10638.63</v>
      </c>
      <c r="I58" s="29">
        <f t="shared" si="17"/>
        <v>90.447697240054765</v>
      </c>
      <c r="J58" s="29">
        <f t="shared" si="9"/>
        <v>99.999943601792552</v>
      </c>
      <c r="K58" s="30">
        <f t="shared" si="18"/>
        <v>99.999943601792552</v>
      </c>
      <c r="L58" s="24">
        <f t="shared" si="16"/>
        <v>-6.0000000012223609E-3</v>
      </c>
      <c r="M58" s="24">
        <v>11436.071</v>
      </c>
      <c r="N58" s="30">
        <f t="shared" si="3"/>
        <v>93.026967041390336</v>
      </c>
      <c r="O58" s="54">
        <f t="shared" si="4"/>
        <v>-797.44100000000071</v>
      </c>
    </row>
    <row r="59" spans="1:15" ht="23.25" customHeight="1" x14ac:dyDescent="0.2">
      <c r="A59" s="100" t="s">
        <v>22</v>
      </c>
      <c r="B59" s="64" t="s">
        <v>227</v>
      </c>
      <c r="C59" s="64" t="s">
        <v>136</v>
      </c>
      <c r="D59" s="73" t="s">
        <v>160</v>
      </c>
      <c r="E59" s="24">
        <v>83.183999999999997</v>
      </c>
      <c r="F59" s="24">
        <v>83.183999999999997</v>
      </c>
      <c r="G59" s="24">
        <v>22.442</v>
      </c>
      <c r="H59" s="24">
        <v>22.442</v>
      </c>
      <c r="I59" s="29">
        <f t="shared" si="17"/>
        <v>26.978745912675517</v>
      </c>
      <c r="J59" s="29">
        <f t="shared" si="9"/>
        <v>100</v>
      </c>
      <c r="K59" s="30">
        <f t="shared" si="18"/>
        <v>100</v>
      </c>
      <c r="L59" s="24">
        <f t="shared" si="16"/>
        <v>0</v>
      </c>
      <c r="M59" s="28">
        <v>9.4179999999999993</v>
      </c>
      <c r="N59" s="108" t="s">
        <v>443</v>
      </c>
      <c r="O59" s="54">
        <f t="shared" si="4"/>
        <v>13.024000000000001</v>
      </c>
    </row>
    <row r="60" spans="1:15" ht="32.25" customHeight="1" x14ac:dyDescent="0.2">
      <c r="A60" s="100"/>
      <c r="B60" s="63" t="s">
        <v>155</v>
      </c>
      <c r="C60" s="63"/>
      <c r="D60" s="74" t="s">
        <v>415</v>
      </c>
      <c r="E60" s="24">
        <f>SUM(E62:E64)</f>
        <v>17682.773000000001</v>
      </c>
      <c r="F60" s="24">
        <f t="shared" ref="F60:H60" si="42">SUM(F62:F64)</f>
        <v>18188.343000000001</v>
      </c>
      <c r="G60" s="24">
        <f t="shared" si="42"/>
        <v>15974.414000000001</v>
      </c>
      <c r="H60" s="24">
        <f t="shared" si="42"/>
        <v>15974.352000000001</v>
      </c>
      <c r="I60" s="29">
        <f t="shared" si="17"/>
        <v>87.82741781370629</v>
      </c>
      <c r="J60" s="29">
        <f t="shared" si="9"/>
        <v>99.99961187934656</v>
      </c>
      <c r="K60" s="30">
        <f t="shared" si="18"/>
        <v>99.99961187934656</v>
      </c>
      <c r="L60" s="24">
        <f t="shared" si="16"/>
        <v>-6.1999999999898137E-2</v>
      </c>
      <c r="M60" s="24">
        <f>SUM(M62:M64)</f>
        <v>14853.806</v>
      </c>
      <c r="N60" s="30">
        <f t="shared" si="3"/>
        <v>107.54383085385659</v>
      </c>
      <c r="O60" s="54">
        <f t="shared" ref="O60" si="43">SUM(O62:O64)</f>
        <v>1120.5460000000007</v>
      </c>
    </row>
    <row r="61" spans="1:15" ht="18" customHeight="1" x14ac:dyDescent="0.2">
      <c r="A61" s="100"/>
      <c r="B61" s="63"/>
      <c r="C61" s="63"/>
      <c r="D61" s="73" t="s">
        <v>46</v>
      </c>
      <c r="E61" s="24"/>
      <c r="F61" s="24"/>
      <c r="G61" s="24"/>
      <c r="H61" s="24"/>
      <c r="I61" s="29">
        <f t="shared" si="17"/>
        <v>0</v>
      </c>
      <c r="J61" s="29" t="e">
        <f t="shared" si="9"/>
        <v>#DIV/0!</v>
      </c>
      <c r="K61" s="30">
        <f t="shared" si="18"/>
        <v>0</v>
      </c>
      <c r="L61" s="24">
        <f t="shared" si="16"/>
        <v>0</v>
      </c>
      <c r="M61" s="28"/>
      <c r="N61" s="30"/>
      <c r="O61" s="54">
        <f t="shared" si="4"/>
        <v>0</v>
      </c>
    </row>
    <row r="62" spans="1:15" ht="32.25" customHeight="1" x14ac:dyDescent="0.2">
      <c r="A62" s="100" t="s">
        <v>103</v>
      </c>
      <c r="B62" s="64" t="s">
        <v>159</v>
      </c>
      <c r="C62" s="64" t="s">
        <v>136</v>
      </c>
      <c r="D62" s="73" t="s">
        <v>432</v>
      </c>
      <c r="E62" s="24">
        <v>16675.145</v>
      </c>
      <c r="F62" s="24">
        <v>16880.715</v>
      </c>
      <c r="G62" s="24">
        <v>14699.784</v>
      </c>
      <c r="H62" s="24">
        <v>14699.743</v>
      </c>
      <c r="I62" s="29">
        <f t="shared" si="17"/>
        <v>87.080097021956718</v>
      </c>
      <c r="J62" s="29">
        <f t="shared" si="9"/>
        <v>99.999721084337025</v>
      </c>
      <c r="K62" s="30">
        <f t="shared" si="18"/>
        <v>99.999721084337025</v>
      </c>
      <c r="L62" s="24">
        <f t="shared" si="16"/>
        <v>-4.0999999999257852E-2</v>
      </c>
      <c r="M62" s="24">
        <v>13922.23</v>
      </c>
      <c r="N62" s="30">
        <f t="shared" si="3"/>
        <v>105.5846872232394</v>
      </c>
      <c r="O62" s="54">
        <f t="shared" si="4"/>
        <v>777.51300000000083</v>
      </c>
    </row>
    <row r="63" spans="1:15" ht="32.25" customHeight="1" x14ac:dyDescent="0.2">
      <c r="A63" s="100" t="s">
        <v>68</v>
      </c>
      <c r="B63" s="64" t="s">
        <v>228</v>
      </c>
      <c r="C63" s="64" t="s">
        <v>136</v>
      </c>
      <c r="D63" s="73" t="s">
        <v>433</v>
      </c>
      <c r="E63" s="24">
        <v>530.69799999999998</v>
      </c>
      <c r="F63" s="24">
        <v>830.69799999999998</v>
      </c>
      <c r="G63" s="24">
        <v>802.12900000000002</v>
      </c>
      <c r="H63" s="24">
        <v>802.11900000000003</v>
      </c>
      <c r="I63" s="29">
        <f t="shared" si="17"/>
        <v>96.559640206188064</v>
      </c>
      <c r="J63" s="29">
        <f t="shared" si="9"/>
        <v>99.998753317733176</v>
      </c>
      <c r="K63" s="30">
        <f t="shared" si="18"/>
        <v>99.998753317733176</v>
      </c>
      <c r="L63" s="24">
        <f t="shared" si="16"/>
        <v>-9.9999999999909051E-3</v>
      </c>
      <c r="M63" s="24">
        <v>931.57600000000002</v>
      </c>
      <c r="N63" s="30">
        <f>H63/M63*100</f>
        <v>86.103441909194743</v>
      </c>
      <c r="O63" s="54">
        <f>H63-M63</f>
        <v>-129.45699999999999</v>
      </c>
    </row>
    <row r="64" spans="1:15" ht="44.25" customHeight="1" x14ac:dyDescent="0.2">
      <c r="A64" s="100"/>
      <c r="B64" s="64" t="s">
        <v>426</v>
      </c>
      <c r="C64" s="64"/>
      <c r="D64" s="73" t="s">
        <v>427</v>
      </c>
      <c r="E64" s="24">
        <v>476.93</v>
      </c>
      <c r="F64" s="24">
        <v>476.93</v>
      </c>
      <c r="G64" s="24">
        <v>472.50099999999998</v>
      </c>
      <c r="H64" s="24">
        <v>472.49</v>
      </c>
      <c r="I64" s="29">
        <f t="shared" ref="I64" si="44">IF(F64&gt;0,H64/F64*100,0)</f>
        <v>99.069045771916223</v>
      </c>
      <c r="J64" s="29">
        <f t="shared" ref="J64" si="45">H64/G64*100</f>
        <v>99.997671962599028</v>
      </c>
      <c r="K64" s="30">
        <f t="shared" ref="K64" si="46">IF(G64&gt;0,H64/G64*100,0)</f>
        <v>99.997671962599028</v>
      </c>
      <c r="L64" s="24">
        <f t="shared" ref="L64" si="47">H64-G64</f>
        <v>-1.0999999999967258E-2</v>
      </c>
      <c r="M64" s="24"/>
      <c r="N64" s="39" t="e">
        <f>H64/M64*100</f>
        <v>#DIV/0!</v>
      </c>
      <c r="O64" s="54">
        <f>H64-M64</f>
        <v>472.49</v>
      </c>
    </row>
    <row r="65" spans="1:15" ht="47.25" x14ac:dyDescent="0.2">
      <c r="A65" s="100" t="s">
        <v>3</v>
      </c>
      <c r="B65" s="63" t="s">
        <v>161</v>
      </c>
      <c r="C65" s="63" t="s">
        <v>136</v>
      </c>
      <c r="D65" s="74" t="s">
        <v>163</v>
      </c>
      <c r="E65" s="24">
        <v>5680</v>
      </c>
      <c r="F65" s="24">
        <v>6890.4210000000003</v>
      </c>
      <c r="G65" s="24">
        <v>6890.4210000000003</v>
      </c>
      <c r="H65" s="24">
        <v>6890.42</v>
      </c>
      <c r="I65" s="29">
        <f t="shared" si="17"/>
        <v>99.999985487098684</v>
      </c>
      <c r="J65" s="29">
        <f t="shared" si="9"/>
        <v>99.999985487098684</v>
      </c>
      <c r="K65" s="30">
        <f t="shared" si="18"/>
        <v>99.999985487098684</v>
      </c>
      <c r="L65" s="24">
        <f t="shared" si="16"/>
        <v>-1.0000000002037268E-3</v>
      </c>
      <c r="M65" s="24">
        <v>5704.1980000000003</v>
      </c>
      <c r="N65" s="58">
        <f>H65/M65*100</f>
        <v>120.79559650629237</v>
      </c>
      <c r="O65" s="54">
        <f t="shared" si="4"/>
        <v>1186.2219999999998</v>
      </c>
    </row>
    <row r="66" spans="1:15" ht="60.75" customHeight="1" x14ac:dyDescent="0.2">
      <c r="A66" s="100"/>
      <c r="B66" s="63" t="s">
        <v>162</v>
      </c>
      <c r="C66" s="63"/>
      <c r="D66" s="75" t="s">
        <v>229</v>
      </c>
      <c r="E66" s="24">
        <v>21207.279999999999</v>
      </c>
      <c r="F66" s="24">
        <v>21207.279999999999</v>
      </c>
      <c r="G66" s="24">
        <v>17132.791000000001</v>
      </c>
      <c r="H66" s="24">
        <v>17124.971000000001</v>
      </c>
      <c r="I66" s="29">
        <f t="shared" si="17"/>
        <v>80.750435699439066</v>
      </c>
      <c r="J66" s="29">
        <f t="shared" si="9"/>
        <v>99.954356531869209</v>
      </c>
      <c r="K66" s="30">
        <f t="shared" si="18"/>
        <v>99.954356531869209</v>
      </c>
      <c r="L66" s="24">
        <f t="shared" si="16"/>
        <v>-7.819999999999709</v>
      </c>
      <c r="M66" s="24">
        <v>19281.148000000001</v>
      </c>
      <c r="N66" s="30">
        <f t="shared" si="3"/>
        <v>88.81717520139361</v>
      </c>
      <c r="O66" s="54">
        <f t="shared" si="4"/>
        <v>-2156.1769999999997</v>
      </c>
    </row>
    <row r="67" spans="1:15" ht="23.25" customHeight="1" x14ac:dyDescent="0.2">
      <c r="A67" s="100" t="s">
        <v>109</v>
      </c>
      <c r="B67" s="64" t="s">
        <v>230</v>
      </c>
      <c r="C67" s="64" t="s">
        <v>144</v>
      </c>
      <c r="D67" s="74" t="s">
        <v>232</v>
      </c>
      <c r="E67" s="24">
        <f>E69</f>
        <v>349.3</v>
      </c>
      <c r="F67" s="24">
        <f>F69</f>
        <v>349.3</v>
      </c>
      <c r="G67" s="24">
        <f t="shared" ref="G67" si="48">G69</f>
        <v>349.3</v>
      </c>
      <c r="H67" s="24">
        <f t="shared" ref="H67" si="49">H69</f>
        <v>349.27699999999999</v>
      </c>
      <c r="I67" s="29">
        <f t="shared" si="17"/>
        <v>99.993415402233026</v>
      </c>
      <c r="J67" s="29">
        <f t="shared" si="9"/>
        <v>99.993415402233026</v>
      </c>
      <c r="K67" s="30">
        <f t="shared" si="18"/>
        <v>99.993415402233026</v>
      </c>
      <c r="L67" s="24">
        <f t="shared" si="16"/>
        <v>-2.3000000000024556E-2</v>
      </c>
      <c r="M67" s="28">
        <f t="shared" ref="M67" si="50">M69</f>
        <v>365.06099999999998</v>
      </c>
      <c r="N67" s="58">
        <f t="shared" si="3"/>
        <v>95.676339022793456</v>
      </c>
      <c r="O67" s="54">
        <f t="shared" si="4"/>
        <v>-15.783999999999992</v>
      </c>
    </row>
    <row r="68" spans="1:15" ht="19.5" customHeight="1" x14ac:dyDescent="0.2">
      <c r="A68" s="100"/>
      <c r="B68" s="64"/>
      <c r="C68" s="64"/>
      <c r="D68" s="73" t="s">
        <v>46</v>
      </c>
      <c r="E68" s="24"/>
      <c r="F68" s="24"/>
      <c r="G68" s="24"/>
      <c r="H68" s="24"/>
      <c r="I68" s="29"/>
      <c r="J68" s="29"/>
      <c r="K68" s="30"/>
      <c r="L68" s="24"/>
      <c r="M68" s="28"/>
      <c r="N68" s="58"/>
      <c r="O68" s="54">
        <f t="shared" si="4"/>
        <v>0</v>
      </c>
    </row>
    <row r="69" spans="1:15" ht="47.25" x14ac:dyDescent="0.2">
      <c r="A69" s="100" t="s">
        <v>6</v>
      </c>
      <c r="B69" s="64" t="s">
        <v>231</v>
      </c>
      <c r="C69" s="64" t="s">
        <v>144</v>
      </c>
      <c r="D69" s="73" t="s">
        <v>233</v>
      </c>
      <c r="E69" s="24">
        <v>349.3</v>
      </c>
      <c r="F69" s="24">
        <v>349.3</v>
      </c>
      <c r="G69" s="24">
        <v>349.3</v>
      </c>
      <c r="H69" s="24">
        <v>349.27699999999999</v>
      </c>
      <c r="I69" s="29">
        <f t="shared" si="17"/>
        <v>99.993415402233026</v>
      </c>
      <c r="J69" s="29">
        <f t="shared" si="9"/>
        <v>99.993415402233026</v>
      </c>
      <c r="K69" s="30">
        <f t="shared" si="18"/>
        <v>99.993415402233026</v>
      </c>
      <c r="L69" s="24">
        <f t="shared" si="16"/>
        <v>-2.3000000000024556E-2</v>
      </c>
      <c r="M69" s="24">
        <v>365.06099999999998</v>
      </c>
      <c r="N69" s="58">
        <f t="shared" si="3"/>
        <v>95.676339022793456</v>
      </c>
      <c r="O69" s="54">
        <f t="shared" si="4"/>
        <v>-15.783999999999992</v>
      </c>
    </row>
    <row r="70" spans="1:15" ht="66" hidden="1" customHeight="1" x14ac:dyDescent="0.2">
      <c r="A70" s="100" t="s">
        <v>70</v>
      </c>
      <c r="B70" s="63" t="s">
        <v>164</v>
      </c>
      <c r="C70" s="63" t="s">
        <v>166</v>
      </c>
      <c r="D70" s="75" t="s">
        <v>368</v>
      </c>
      <c r="E70" s="24"/>
      <c r="F70" s="24"/>
      <c r="G70" s="24"/>
      <c r="H70" s="24"/>
      <c r="I70" s="29">
        <f t="shared" si="17"/>
        <v>0</v>
      </c>
      <c r="J70" s="29" t="e">
        <f t="shared" si="9"/>
        <v>#DIV/0!</v>
      </c>
      <c r="K70" s="30">
        <f t="shared" si="18"/>
        <v>0</v>
      </c>
      <c r="L70" s="24">
        <f t="shared" si="16"/>
        <v>0</v>
      </c>
      <c r="M70" s="24"/>
      <c r="N70" s="39" t="e">
        <f t="shared" si="3"/>
        <v>#DIV/0!</v>
      </c>
      <c r="O70" s="54">
        <f t="shared" si="4"/>
        <v>0</v>
      </c>
    </row>
    <row r="71" spans="1:15" ht="22.5" customHeight="1" x14ac:dyDescent="0.2">
      <c r="A71" s="100"/>
      <c r="B71" s="63" t="s">
        <v>165</v>
      </c>
      <c r="C71" s="63"/>
      <c r="D71" s="74" t="s">
        <v>167</v>
      </c>
      <c r="E71" s="24">
        <f>E74</f>
        <v>6071.2179999999998</v>
      </c>
      <c r="F71" s="31">
        <f>F74+F75+F73</f>
        <v>17425.14056</v>
      </c>
      <c r="G71" s="31">
        <f>G74+G75+G73</f>
        <v>15383.472170000001</v>
      </c>
      <c r="H71" s="24">
        <f t="shared" ref="H71" si="51">H74+H75+H73</f>
        <v>13931.07</v>
      </c>
      <c r="I71" s="29">
        <f t="shared" si="17"/>
        <v>79.948106886318286</v>
      </c>
      <c r="J71" s="29">
        <f t="shared" si="9"/>
        <v>90.558684320745257</v>
      </c>
      <c r="K71" s="30">
        <f t="shared" si="18"/>
        <v>90.558684320745257</v>
      </c>
      <c r="L71" s="24">
        <f t="shared" si="16"/>
        <v>-1452.4021700000012</v>
      </c>
      <c r="M71" s="24">
        <f>M74+M75</f>
        <v>5072.0960000000005</v>
      </c>
      <c r="N71" s="108" t="s">
        <v>451</v>
      </c>
      <c r="O71" s="54">
        <f t="shared" si="4"/>
        <v>8858.9739999999983</v>
      </c>
    </row>
    <row r="72" spans="1:15" ht="20.25" customHeight="1" x14ac:dyDescent="0.2">
      <c r="A72" s="100"/>
      <c r="B72" s="63"/>
      <c r="C72" s="63"/>
      <c r="D72" s="73" t="s">
        <v>46</v>
      </c>
      <c r="E72" s="24"/>
      <c r="F72" s="24"/>
      <c r="G72" s="24"/>
      <c r="H72" s="24"/>
      <c r="I72" s="29">
        <f t="shared" ref="I72:I73" si="52">IF(F72&gt;0,H72/F72*100,0)</f>
        <v>0</v>
      </c>
      <c r="J72" s="29" t="e">
        <f t="shared" ref="J72:J73" si="53">H72/G72*100</f>
        <v>#DIV/0!</v>
      </c>
      <c r="K72" s="30">
        <f t="shared" ref="K72:K73" si="54">IF(G72&gt;0,H72/G72*100,0)</f>
        <v>0</v>
      </c>
      <c r="L72" s="24">
        <f t="shared" ref="L72:L73" si="55">H72-G72</f>
        <v>0</v>
      </c>
      <c r="M72" s="28"/>
      <c r="N72" s="58"/>
      <c r="O72" s="54">
        <f t="shared" ref="O72:O73" si="56">H72-M72</f>
        <v>0</v>
      </c>
    </row>
    <row r="73" spans="1:15" ht="20.25" customHeight="1" x14ac:dyDescent="0.2">
      <c r="A73" s="100"/>
      <c r="B73" s="64" t="s">
        <v>438</v>
      </c>
      <c r="C73" s="63"/>
      <c r="D73" s="73" t="s">
        <v>439</v>
      </c>
      <c r="E73" s="24"/>
      <c r="F73" s="24">
        <v>5285.2719999999999</v>
      </c>
      <c r="G73" s="24">
        <v>4104.0889999999999</v>
      </c>
      <c r="H73" s="24">
        <v>4098.701</v>
      </c>
      <c r="I73" s="29">
        <f t="shared" si="52"/>
        <v>77.54948089710426</v>
      </c>
      <c r="J73" s="29">
        <f t="shared" si="53"/>
        <v>99.868716297331758</v>
      </c>
      <c r="K73" s="30">
        <f t="shared" si="54"/>
        <v>99.868716297331758</v>
      </c>
      <c r="L73" s="24">
        <f t="shared" si="55"/>
        <v>-5.38799999999992</v>
      </c>
      <c r="M73" s="28"/>
      <c r="N73" s="39" t="e">
        <f t="shared" ref="N73" si="57">H73/M73*100</f>
        <v>#DIV/0!</v>
      </c>
      <c r="O73" s="54">
        <f t="shared" si="56"/>
        <v>4098.701</v>
      </c>
    </row>
    <row r="74" spans="1:15" ht="45" customHeight="1" x14ac:dyDescent="0.2">
      <c r="A74" s="100" t="s">
        <v>71</v>
      </c>
      <c r="B74" s="64" t="s">
        <v>234</v>
      </c>
      <c r="C74" s="64" t="s">
        <v>148</v>
      </c>
      <c r="D74" s="73" t="s">
        <v>369</v>
      </c>
      <c r="E74" s="24">
        <v>6071.2179999999998</v>
      </c>
      <c r="F74" s="24">
        <v>7589.4859999999999</v>
      </c>
      <c r="G74" s="24">
        <v>6849.7929999999997</v>
      </c>
      <c r="H74" s="24">
        <v>6849.7860000000001</v>
      </c>
      <c r="I74" s="29">
        <f t="shared" si="17"/>
        <v>90.253621918533085</v>
      </c>
      <c r="J74" s="29">
        <f t="shared" si="9"/>
        <v>99.999897807130822</v>
      </c>
      <c r="K74" s="30">
        <f t="shared" si="18"/>
        <v>99.999897807130822</v>
      </c>
      <c r="L74" s="24">
        <f t="shared" si="16"/>
        <v>-6.9999999996070983E-3</v>
      </c>
      <c r="M74" s="24">
        <v>4886.88</v>
      </c>
      <c r="N74" s="58">
        <f t="shared" si="3"/>
        <v>140.16685492584224</v>
      </c>
      <c r="O74" s="54">
        <f t="shared" si="4"/>
        <v>1962.9059999999999</v>
      </c>
    </row>
    <row r="75" spans="1:15" ht="61.5" customHeight="1" x14ac:dyDescent="0.2">
      <c r="A75" s="100"/>
      <c r="B75" s="64" t="s">
        <v>422</v>
      </c>
      <c r="C75" s="64"/>
      <c r="D75" s="73" t="s">
        <v>423</v>
      </c>
      <c r="E75" s="24"/>
      <c r="F75" s="31">
        <v>4550.38256</v>
      </c>
      <c r="G75" s="31">
        <v>4429.5901700000004</v>
      </c>
      <c r="H75" s="24">
        <v>2982.5830000000001</v>
      </c>
      <c r="I75" s="29">
        <f t="shared" ref="I75:I76" si="58">IF(F75&gt;0,H75/F75*100,0)</f>
        <v>65.545763695085896</v>
      </c>
      <c r="J75" s="29">
        <f t="shared" ref="J75:J76" si="59">H75/G75*100</f>
        <v>67.33315917576185</v>
      </c>
      <c r="K75" s="30">
        <f t="shared" ref="K75:K76" si="60">IF(G75&gt;0,H75/G75*100,0)</f>
        <v>67.33315917576185</v>
      </c>
      <c r="L75" s="24">
        <f t="shared" ref="L75:L76" si="61">H75-G75</f>
        <v>-1447.0071700000003</v>
      </c>
      <c r="M75" s="24">
        <v>185.21600000000001</v>
      </c>
      <c r="N75" s="108" t="s">
        <v>467</v>
      </c>
      <c r="O75" s="54">
        <f t="shared" ref="O75:O76" si="62">H75-M75</f>
        <v>2797.3670000000002</v>
      </c>
    </row>
    <row r="76" spans="1:15" ht="24" hidden="1" customHeight="1" x14ac:dyDescent="0.2">
      <c r="A76" s="100"/>
      <c r="B76" s="63" t="s">
        <v>235</v>
      </c>
      <c r="C76" s="64"/>
      <c r="D76" s="74" t="s">
        <v>395</v>
      </c>
      <c r="E76" s="24"/>
      <c r="F76" s="24"/>
      <c r="G76" s="24"/>
      <c r="H76" s="24"/>
      <c r="I76" s="29">
        <f t="shared" si="58"/>
        <v>0</v>
      </c>
      <c r="J76" s="29" t="e">
        <f t="shared" si="59"/>
        <v>#DIV/0!</v>
      </c>
      <c r="K76" s="30">
        <f t="shared" si="60"/>
        <v>0</v>
      </c>
      <c r="L76" s="24">
        <f t="shared" si="61"/>
        <v>0</v>
      </c>
      <c r="M76" s="28"/>
      <c r="N76" s="58" t="e">
        <f t="shared" ref="N76" si="63">H76/M76*100</f>
        <v>#DIV/0!</v>
      </c>
      <c r="O76" s="54">
        <f t="shared" si="62"/>
        <v>0</v>
      </c>
    </row>
    <row r="77" spans="1:15" ht="21" customHeight="1" x14ac:dyDescent="0.2">
      <c r="A77" s="100" t="s">
        <v>30</v>
      </c>
      <c r="B77" s="63" t="s">
        <v>236</v>
      </c>
      <c r="C77" s="63" t="s">
        <v>168</v>
      </c>
      <c r="D77" s="74" t="s">
        <v>237</v>
      </c>
      <c r="E77" s="24">
        <f>SUM(E79:E80)</f>
        <v>87801.035999999993</v>
      </c>
      <c r="F77" s="24">
        <f>SUM(F79:F80)</f>
        <v>100650.07399999999</v>
      </c>
      <c r="G77" s="24">
        <f t="shared" ref="G77" si="64">SUM(G79:G80)</f>
        <v>85713.026000000013</v>
      </c>
      <c r="H77" s="24">
        <f t="shared" ref="H77" si="65">SUM(H79:H80)</f>
        <v>85711.989000000001</v>
      </c>
      <c r="I77" s="29">
        <f t="shared" si="17"/>
        <v>85.158396406146707</v>
      </c>
      <c r="J77" s="29">
        <f t="shared" si="9"/>
        <v>99.998790148885874</v>
      </c>
      <c r="K77" s="30">
        <f t="shared" si="18"/>
        <v>99.998790148885874</v>
      </c>
      <c r="L77" s="24">
        <f t="shared" si="16"/>
        <v>-1.0370000000111759</v>
      </c>
      <c r="M77" s="24">
        <f t="shared" ref="M77" si="66">SUM(M79:M80)</f>
        <v>80913.149999999994</v>
      </c>
      <c r="N77" s="30">
        <f t="shared" ref="N77:N149" si="67">H77/M77*100</f>
        <v>105.93085178367177</v>
      </c>
      <c r="O77" s="54">
        <f t="shared" ref="O77:O149" si="68">H77-M77</f>
        <v>4798.8390000000072</v>
      </c>
    </row>
    <row r="78" spans="1:15" ht="21" customHeight="1" x14ac:dyDescent="0.2">
      <c r="A78" s="100"/>
      <c r="B78" s="63"/>
      <c r="C78" s="63"/>
      <c r="D78" s="73" t="s">
        <v>46</v>
      </c>
      <c r="E78" s="24"/>
      <c r="F78" s="24"/>
      <c r="G78" s="24"/>
      <c r="H78" s="24"/>
      <c r="I78" s="29">
        <f t="shared" si="17"/>
        <v>0</v>
      </c>
      <c r="J78" s="29"/>
      <c r="K78" s="30">
        <f t="shared" si="18"/>
        <v>0</v>
      </c>
      <c r="L78" s="24"/>
      <c r="M78" s="28"/>
      <c r="N78" s="30"/>
      <c r="O78" s="54">
        <f t="shared" si="68"/>
        <v>0</v>
      </c>
    </row>
    <row r="79" spans="1:15" ht="47.25" x14ac:dyDescent="0.2">
      <c r="A79" s="100"/>
      <c r="B79" s="64" t="s">
        <v>238</v>
      </c>
      <c r="C79" s="63"/>
      <c r="D79" s="73" t="s">
        <v>436</v>
      </c>
      <c r="E79" s="24">
        <v>6242.89</v>
      </c>
      <c r="F79" s="24">
        <v>6242.89</v>
      </c>
      <c r="G79" s="24">
        <v>5304.21</v>
      </c>
      <c r="H79" s="24">
        <v>5304.2049999999999</v>
      </c>
      <c r="I79" s="29">
        <f t="shared" si="17"/>
        <v>84.963934972424624</v>
      </c>
      <c r="J79" s="29"/>
      <c r="K79" s="30">
        <f t="shared" si="18"/>
        <v>99.999905735255581</v>
      </c>
      <c r="L79" s="24">
        <f t="shared" ref="L79:L80" si="69">H79-G79</f>
        <v>-5.0000000001091394E-3</v>
      </c>
      <c r="M79" s="24">
        <v>4696.2730000000001</v>
      </c>
      <c r="N79" s="30">
        <f t="shared" si="67"/>
        <v>112.94498850471426</v>
      </c>
      <c r="O79" s="54">
        <f t="shared" si="68"/>
        <v>607.93199999999979</v>
      </c>
    </row>
    <row r="80" spans="1:15" ht="27.75" customHeight="1" x14ac:dyDescent="0.2">
      <c r="A80" s="100"/>
      <c r="B80" s="64" t="s">
        <v>239</v>
      </c>
      <c r="C80" s="63"/>
      <c r="D80" s="73" t="s">
        <v>240</v>
      </c>
      <c r="E80" s="24">
        <v>81558.145999999993</v>
      </c>
      <c r="F80" s="24">
        <v>94407.183999999994</v>
      </c>
      <c r="G80" s="24">
        <v>80408.816000000006</v>
      </c>
      <c r="H80" s="24">
        <v>80407.784</v>
      </c>
      <c r="I80" s="29">
        <f t="shared" si="17"/>
        <v>85.171255611225533</v>
      </c>
      <c r="J80" s="29"/>
      <c r="K80" s="30">
        <f t="shared" si="18"/>
        <v>99.998716558642016</v>
      </c>
      <c r="L80" s="24">
        <f t="shared" si="69"/>
        <v>-1.0320000000065193</v>
      </c>
      <c r="M80" s="24">
        <v>76216.876999999993</v>
      </c>
      <c r="N80" s="30">
        <f t="shared" si="67"/>
        <v>105.4986600933544</v>
      </c>
      <c r="O80" s="54">
        <f t="shared" si="68"/>
        <v>4190.9070000000065</v>
      </c>
    </row>
    <row r="81" spans="1:15" ht="21.75" customHeight="1" x14ac:dyDescent="0.2">
      <c r="A81" s="11" t="s">
        <v>35</v>
      </c>
      <c r="B81" s="20" t="s">
        <v>169</v>
      </c>
      <c r="C81" s="65"/>
      <c r="D81" s="70" t="s">
        <v>49</v>
      </c>
      <c r="E81" s="25">
        <v>70911.66</v>
      </c>
      <c r="F81" s="25">
        <v>71846.966</v>
      </c>
      <c r="G81" s="25">
        <v>62073.053999999996</v>
      </c>
      <c r="H81" s="25">
        <v>62039.58</v>
      </c>
      <c r="I81" s="26">
        <f t="shared" si="17"/>
        <v>86.349617045763623</v>
      </c>
      <c r="J81" s="26">
        <f t="shared" si="9"/>
        <v>99.946073218823756</v>
      </c>
      <c r="K81" s="27">
        <f t="shared" si="18"/>
        <v>99.946073218823756</v>
      </c>
      <c r="L81" s="25">
        <f t="shared" si="16"/>
        <v>-33.473999999994703</v>
      </c>
      <c r="M81" s="25">
        <v>59590.652999999998</v>
      </c>
      <c r="N81" s="27">
        <f t="shared" si="67"/>
        <v>104.10958242058533</v>
      </c>
      <c r="O81" s="53">
        <f t="shared" si="68"/>
        <v>2448.9270000000033</v>
      </c>
    </row>
    <row r="82" spans="1:15" ht="21.75" customHeight="1" x14ac:dyDescent="0.2">
      <c r="A82" s="11" t="s">
        <v>37</v>
      </c>
      <c r="B82" s="20" t="s">
        <v>170</v>
      </c>
      <c r="C82" s="65"/>
      <c r="D82" s="70" t="s">
        <v>51</v>
      </c>
      <c r="E82" s="25">
        <v>118360.07</v>
      </c>
      <c r="F82" s="25">
        <v>140287.266</v>
      </c>
      <c r="G82" s="25">
        <v>124575.083</v>
      </c>
      <c r="H82" s="25">
        <v>124542.791</v>
      </c>
      <c r="I82" s="26">
        <f t="shared" si="17"/>
        <v>88.776974953663995</v>
      </c>
      <c r="J82" s="26">
        <f t="shared" si="9"/>
        <v>99.974078283375505</v>
      </c>
      <c r="K82" s="27">
        <f t="shared" si="18"/>
        <v>99.974078283375505</v>
      </c>
      <c r="L82" s="25">
        <f t="shared" si="16"/>
        <v>-32.292000000001281</v>
      </c>
      <c r="M82" s="25">
        <v>115032.01</v>
      </c>
      <c r="N82" s="27">
        <f t="shared" si="67"/>
        <v>108.26794298387033</v>
      </c>
      <c r="O82" s="53">
        <f t="shared" si="68"/>
        <v>9510.7810000000027</v>
      </c>
    </row>
    <row r="83" spans="1:15" ht="15.75" hidden="1" x14ac:dyDescent="0.2">
      <c r="A83" s="11" t="s">
        <v>99</v>
      </c>
      <c r="B83" s="20"/>
      <c r="C83" s="65"/>
      <c r="D83" s="76" t="s">
        <v>100</v>
      </c>
      <c r="E83" s="25"/>
      <c r="F83" s="25"/>
      <c r="G83" s="25"/>
      <c r="H83" s="25"/>
      <c r="I83" s="26">
        <f t="shared" si="17"/>
        <v>0</v>
      </c>
      <c r="J83" s="26" t="e">
        <f t="shared" si="9"/>
        <v>#DIV/0!</v>
      </c>
      <c r="K83" s="27">
        <f t="shared" si="18"/>
        <v>0</v>
      </c>
      <c r="L83" s="25">
        <f t="shared" si="16"/>
        <v>0</v>
      </c>
      <c r="M83" s="23"/>
      <c r="N83" s="27" t="e">
        <f t="shared" si="67"/>
        <v>#DIV/0!</v>
      </c>
      <c r="O83" s="53">
        <f t="shared" si="68"/>
        <v>0</v>
      </c>
    </row>
    <row r="84" spans="1:15" ht="21.75" customHeight="1" x14ac:dyDescent="0.2">
      <c r="A84" s="11" t="s">
        <v>29</v>
      </c>
      <c r="B84" s="20" t="s">
        <v>171</v>
      </c>
      <c r="C84" s="65"/>
      <c r="D84" s="70" t="s">
        <v>106</v>
      </c>
      <c r="E84" s="25">
        <f>E86+E92+E95+E99</f>
        <v>546149.51600000006</v>
      </c>
      <c r="F84" s="25">
        <f>F86+F92+F95+F99</f>
        <v>650891.48699999996</v>
      </c>
      <c r="G84" s="25">
        <f>G86+G92+G95+G99+G91</f>
        <v>560123.52799999993</v>
      </c>
      <c r="H84" s="25">
        <f>H86+H92+H95+H99+H91</f>
        <v>560123.505</v>
      </c>
      <c r="I84" s="26">
        <f t="shared" si="17"/>
        <v>86.054821147169193</v>
      </c>
      <c r="J84" s="26">
        <f t="shared" si="9"/>
        <v>99.999995893762929</v>
      </c>
      <c r="K84" s="27">
        <f t="shared" si="18"/>
        <v>99.999995893762929</v>
      </c>
      <c r="L84" s="25">
        <f t="shared" si="16"/>
        <v>-2.2999999928288162E-2</v>
      </c>
      <c r="M84" s="25">
        <f>M86+M92+M95+M99+M91</f>
        <v>667952.09299999999</v>
      </c>
      <c r="N84" s="27">
        <f t="shared" si="67"/>
        <v>83.856838068175648</v>
      </c>
      <c r="O84" s="53">
        <f t="shared" si="68"/>
        <v>-107828.58799999999</v>
      </c>
    </row>
    <row r="85" spans="1:15" ht="19.5" customHeight="1" x14ac:dyDescent="0.2">
      <c r="A85" s="100"/>
      <c r="B85" s="63"/>
      <c r="C85" s="63"/>
      <c r="D85" s="71" t="s">
        <v>47</v>
      </c>
      <c r="E85" s="28"/>
      <c r="F85" s="28"/>
      <c r="G85" s="24"/>
      <c r="H85" s="24"/>
      <c r="I85" s="29">
        <f t="shared" si="17"/>
        <v>0</v>
      </c>
      <c r="J85" s="29"/>
      <c r="K85" s="30">
        <f t="shared" si="18"/>
        <v>0</v>
      </c>
      <c r="L85" s="24">
        <f t="shared" si="16"/>
        <v>0</v>
      </c>
      <c r="M85" s="28"/>
      <c r="N85" s="41"/>
      <c r="O85" s="54">
        <f t="shared" si="68"/>
        <v>0</v>
      </c>
    </row>
    <row r="86" spans="1:15" ht="31.5" x14ac:dyDescent="0.2">
      <c r="A86" s="100" t="s">
        <v>32</v>
      </c>
      <c r="B86" s="63" t="s">
        <v>172</v>
      </c>
      <c r="C86" s="63" t="s">
        <v>173</v>
      </c>
      <c r="D86" s="74" t="s">
        <v>241</v>
      </c>
      <c r="E86" s="24">
        <f>E88+E90+E89</f>
        <v>113800</v>
      </c>
      <c r="F86" s="24">
        <f>F88+F90+F89</f>
        <v>177613.54</v>
      </c>
      <c r="G86" s="24">
        <f>G88+G90+G89</f>
        <v>167416.44199999998</v>
      </c>
      <c r="H86" s="24">
        <f t="shared" ref="H86" si="70">H88+H90+H89</f>
        <v>167416.44</v>
      </c>
      <c r="I86" s="29">
        <f t="shared" si="17"/>
        <v>94.25882733940216</v>
      </c>
      <c r="J86" s="29">
        <f t="shared" ref="J86:J133" si="71">H86/G86*100</f>
        <v>99.999998805374219</v>
      </c>
      <c r="K86" s="30">
        <f t="shared" si="18"/>
        <v>99.999998805374219</v>
      </c>
      <c r="L86" s="24">
        <f t="shared" si="16"/>
        <v>-1.9999999785795808E-3</v>
      </c>
      <c r="M86" s="24">
        <f t="shared" ref="M86" si="72">M88+M90+M89</f>
        <v>281612.63799999998</v>
      </c>
      <c r="N86" s="87">
        <f t="shared" si="67"/>
        <v>59.449192759594837</v>
      </c>
      <c r="O86" s="54">
        <f t="shared" si="68"/>
        <v>-114196.19799999997</v>
      </c>
    </row>
    <row r="87" spans="1:15" ht="21.75" customHeight="1" x14ac:dyDescent="0.2">
      <c r="A87" s="100"/>
      <c r="B87" s="63"/>
      <c r="C87" s="63"/>
      <c r="D87" s="73" t="s">
        <v>46</v>
      </c>
      <c r="E87" s="24"/>
      <c r="F87" s="24"/>
      <c r="G87" s="24"/>
      <c r="H87" s="24"/>
      <c r="I87" s="29">
        <f t="shared" ref="I87:I88" si="73">IF(F87&gt;0,H87/F87*100,0)</f>
        <v>0</v>
      </c>
      <c r="J87" s="29" t="e">
        <f t="shared" ref="J87:J88" si="74">H87/G87*100</f>
        <v>#DIV/0!</v>
      </c>
      <c r="K87" s="30">
        <f t="shared" ref="K87:K88" si="75">IF(G87&gt;0,H87/G87*100,0)</f>
        <v>0</v>
      </c>
      <c r="L87" s="24">
        <f t="shared" ref="L87:L88" si="76">H87-G87</f>
        <v>0</v>
      </c>
      <c r="M87" s="28"/>
      <c r="N87" s="87"/>
      <c r="O87" s="54">
        <f t="shared" si="68"/>
        <v>0</v>
      </c>
    </row>
    <row r="88" spans="1:15" ht="23.25" customHeight="1" x14ac:dyDescent="0.2">
      <c r="A88" s="100"/>
      <c r="B88" s="64" t="s">
        <v>243</v>
      </c>
      <c r="C88" s="64"/>
      <c r="D88" s="73" t="s">
        <v>242</v>
      </c>
      <c r="E88" s="24">
        <v>3800</v>
      </c>
      <c r="F88" s="24">
        <v>8806.3019999999997</v>
      </c>
      <c r="G88" s="24">
        <v>4470.7020000000002</v>
      </c>
      <c r="H88" s="24">
        <v>4470.701</v>
      </c>
      <c r="I88" s="29">
        <f t="shared" si="73"/>
        <v>50.767064313715338</v>
      </c>
      <c r="J88" s="29">
        <f t="shared" si="74"/>
        <v>99.999977632148145</v>
      </c>
      <c r="K88" s="30">
        <f t="shared" si="75"/>
        <v>99.999977632148145</v>
      </c>
      <c r="L88" s="24">
        <f t="shared" si="76"/>
        <v>-1.0000000002037268E-3</v>
      </c>
      <c r="M88" s="24">
        <v>5644.2619999999997</v>
      </c>
      <c r="N88" s="58">
        <f t="shared" si="67"/>
        <v>79.207892900790227</v>
      </c>
      <c r="O88" s="54">
        <f t="shared" si="68"/>
        <v>-1173.5609999999997</v>
      </c>
    </row>
    <row r="89" spans="1:15" ht="30.75" customHeight="1" x14ac:dyDescent="0.2">
      <c r="A89" s="100"/>
      <c r="B89" s="64" t="s">
        <v>349</v>
      </c>
      <c r="C89" s="64"/>
      <c r="D89" s="73" t="s">
        <v>350</v>
      </c>
      <c r="E89" s="24">
        <v>110000</v>
      </c>
      <c r="F89" s="24">
        <v>168807.23800000001</v>
      </c>
      <c r="G89" s="24">
        <v>162945.74</v>
      </c>
      <c r="H89" s="24">
        <v>162945.739</v>
      </c>
      <c r="I89" s="29">
        <f t="shared" ref="I89" si="77">IF(F89&gt;0,H89/F89*100,0)</f>
        <v>96.527696875177824</v>
      </c>
      <c r="J89" s="29">
        <f t="shared" ref="J89" si="78">H89/G89*100</f>
        <v>99.999999386298782</v>
      </c>
      <c r="K89" s="30">
        <f t="shared" ref="K89" si="79">IF(G89&gt;0,H89/G89*100,0)</f>
        <v>99.999999386298782</v>
      </c>
      <c r="L89" s="24">
        <f t="shared" ref="L89" si="80">H89-G89</f>
        <v>-9.9999998928979039E-4</v>
      </c>
      <c r="M89" s="24">
        <v>275968.37599999999</v>
      </c>
      <c r="N89" s="58">
        <f t="shared" si="67"/>
        <v>59.045076599646329</v>
      </c>
      <c r="O89" s="54">
        <f t="shared" si="68"/>
        <v>-113022.63699999999</v>
      </c>
    </row>
    <row r="90" spans="1:15" ht="31.5" hidden="1" x14ac:dyDescent="0.2">
      <c r="A90" s="100"/>
      <c r="B90" s="64" t="s">
        <v>244</v>
      </c>
      <c r="C90" s="64"/>
      <c r="D90" s="73" t="s">
        <v>245</v>
      </c>
      <c r="E90" s="24"/>
      <c r="F90" s="24"/>
      <c r="G90" s="24"/>
      <c r="H90" s="24"/>
      <c r="I90" s="29">
        <f t="shared" ref="I90:I91" si="81">IF(F90&gt;0,H90/F90*100,0)</f>
        <v>0</v>
      </c>
      <c r="J90" s="29" t="e">
        <f t="shared" ref="J90:J91" si="82">H90/G90*100</f>
        <v>#DIV/0!</v>
      </c>
      <c r="K90" s="30">
        <f t="shared" ref="K90:K91" si="83">IF(G90&gt;0,H90/G90*100,0)</f>
        <v>0</v>
      </c>
      <c r="L90" s="24">
        <f t="shared" ref="L90:L91" si="84">H90-G90</f>
        <v>0</v>
      </c>
      <c r="M90" s="24"/>
      <c r="N90" s="39" t="e">
        <f t="shared" si="67"/>
        <v>#DIV/0!</v>
      </c>
      <c r="O90" s="54">
        <f t="shared" si="68"/>
        <v>0</v>
      </c>
    </row>
    <row r="91" spans="1:15" ht="47.25" hidden="1" x14ac:dyDescent="0.2">
      <c r="A91" s="100"/>
      <c r="B91" s="63" t="s">
        <v>180</v>
      </c>
      <c r="C91" s="64"/>
      <c r="D91" s="74" t="s">
        <v>290</v>
      </c>
      <c r="E91" s="24"/>
      <c r="F91" s="24"/>
      <c r="G91" s="24"/>
      <c r="H91" s="24"/>
      <c r="I91" s="29">
        <f t="shared" si="81"/>
        <v>0</v>
      </c>
      <c r="J91" s="29" t="e">
        <f t="shared" si="82"/>
        <v>#DIV/0!</v>
      </c>
      <c r="K91" s="30">
        <f t="shared" si="83"/>
        <v>0</v>
      </c>
      <c r="L91" s="24">
        <f t="shared" si="84"/>
        <v>0</v>
      </c>
      <c r="M91" s="24"/>
      <c r="N91" s="30" t="e">
        <f t="shared" si="67"/>
        <v>#DIV/0!</v>
      </c>
      <c r="O91" s="54">
        <f t="shared" si="68"/>
        <v>0</v>
      </c>
    </row>
    <row r="92" spans="1:15" ht="22.5" customHeight="1" x14ac:dyDescent="0.2">
      <c r="A92" s="100" t="s">
        <v>33</v>
      </c>
      <c r="B92" s="63" t="s">
        <v>200</v>
      </c>
      <c r="C92" s="63" t="s">
        <v>174</v>
      </c>
      <c r="D92" s="74" t="s">
        <v>246</v>
      </c>
      <c r="E92" s="24">
        <v>420138.74300000002</v>
      </c>
      <c r="F92" s="24">
        <v>460894.94</v>
      </c>
      <c r="G92" s="24">
        <v>382302.92300000001</v>
      </c>
      <c r="H92" s="24">
        <v>382302.92099999997</v>
      </c>
      <c r="I92" s="29">
        <f t="shared" si="17"/>
        <v>82.947953605218572</v>
      </c>
      <c r="J92" s="29">
        <f t="shared" si="71"/>
        <v>99.999999476854626</v>
      </c>
      <c r="K92" s="30">
        <f t="shared" si="18"/>
        <v>99.999999476854626</v>
      </c>
      <c r="L92" s="24">
        <f t="shared" si="16"/>
        <v>-2.0000000367872417E-3</v>
      </c>
      <c r="M92" s="24">
        <v>375531.386</v>
      </c>
      <c r="N92" s="30">
        <f t="shared" si="67"/>
        <v>101.80318749708978</v>
      </c>
      <c r="O92" s="54">
        <f t="shared" si="68"/>
        <v>6771.5349999999744</v>
      </c>
    </row>
    <row r="93" spans="1:15" ht="12.75" hidden="1" customHeight="1" x14ac:dyDescent="0.2">
      <c r="A93" s="100" t="s">
        <v>34</v>
      </c>
      <c r="B93" s="63"/>
      <c r="C93" s="63"/>
      <c r="D93" s="71" t="s">
        <v>48</v>
      </c>
      <c r="E93" s="28"/>
      <c r="F93" s="28"/>
      <c r="G93" s="28"/>
      <c r="H93" s="24"/>
      <c r="I93" s="29">
        <f t="shared" si="17"/>
        <v>0</v>
      </c>
      <c r="J93" s="29" t="e">
        <f t="shared" si="71"/>
        <v>#DIV/0!</v>
      </c>
      <c r="K93" s="30">
        <f t="shared" si="18"/>
        <v>0</v>
      </c>
      <c r="L93" s="24">
        <f t="shared" si="16"/>
        <v>0</v>
      </c>
      <c r="M93" s="28"/>
      <c r="N93" s="30" t="e">
        <f t="shared" si="67"/>
        <v>#DIV/0!</v>
      </c>
      <c r="O93" s="54">
        <f t="shared" si="68"/>
        <v>0</v>
      </c>
    </row>
    <row r="94" spans="1:15" ht="12.75" hidden="1" customHeight="1" x14ac:dyDescent="0.2">
      <c r="A94" s="100" t="s">
        <v>72</v>
      </c>
      <c r="B94" s="63"/>
      <c r="C94" s="63"/>
      <c r="D94" s="71" t="s">
        <v>80</v>
      </c>
      <c r="E94" s="28"/>
      <c r="F94" s="28"/>
      <c r="G94" s="28"/>
      <c r="H94" s="24"/>
      <c r="I94" s="29">
        <f t="shared" si="17"/>
        <v>0</v>
      </c>
      <c r="J94" s="29" t="e">
        <f t="shared" si="71"/>
        <v>#DIV/0!</v>
      </c>
      <c r="K94" s="30">
        <f t="shared" si="18"/>
        <v>0</v>
      </c>
      <c r="L94" s="24">
        <f t="shared" si="16"/>
        <v>0</v>
      </c>
      <c r="M94" s="28"/>
      <c r="N94" s="30" t="e">
        <f t="shared" si="67"/>
        <v>#DIV/0!</v>
      </c>
      <c r="O94" s="54">
        <f t="shared" si="68"/>
        <v>0</v>
      </c>
    </row>
    <row r="95" spans="1:15" ht="47.25" hidden="1" x14ac:dyDescent="0.2">
      <c r="A95" s="100" t="s">
        <v>73</v>
      </c>
      <c r="B95" s="63" t="s">
        <v>247</v>
      </c>
      <c r="C95" s="63" t="s">
        <v>174</v>
      </c>
      <c r="D95" s="74" t="s">
        <v>290</v>
      </c>
      <c r="E95" s="24">
        <f>E98</f>
        <v>0</v>
      </c>
      <c r="F95" s="24">
        <f>F98</f>
        <v>0</v>
      </c>
      <c r="G95" s="24">
        <f t="shared" ref="G95" si="85">G98</f>
        <v>0</v>
      </c>
      <c r="H95" s="24">
        <f t="shared" ref="H95" si="86">H98</f>
        <v>0</v>
      </c>
      <c r="I95" s="29">
        <f t="shared" si="17"/>
        <v>0</v>
      </c>
      <c r="J95" s="29" t="e">
        <f t="shared" si="71"/>
        <v>#DIV/0!</v>
      </c>
      <c r="K95" s="30">
        <f t="shared" si="18"/>
        <v>0</v>
      </c>
      <c r="L95" s="24">
        <f>H95-G95</f>
        <v>0</v>
      </c>
      <c r="M95" s="28">
        <v>0</v>
      </c>
      <c r="N95" s="30" t="e">
        <f t="shared" si="67"/>
        <v>#DIV/0!</v>
      </c>
      <c r="O95" s="54">
        <f t="shared" si="68"/>
        <v>0</v>
      </c>
    </row>
    <row r="96" spans="1:15" ht="81.75" hidden="1" customHeight="1" x14ac:dyDescent="0.2">
      <c r="A96" s="100" t="s">
        <v>199</v>
      </c>
      <c r="B96" s="63" t="s">
        <v>198</v>
      </c>
      <c r="C96" s="63"/>
      <c r="D96" s="74" t="s">
        <v>202</v>
      </c>
      <c r="E96" s="24"/>
      <c r="F96" s="24"/>
      <c r="G96" s="31"/>
      <c r="H96" s="24"/>
      <c r="I96" s="29">
        <f t="shared" si="17"/>
        <v>0</v>
      </c>
      <c r="J96" s="29" t="e">
        <f t="shared" si="71"/>
        <v>#DIV/0!</v>
      </c>
      <c r="K96" s="30">
        <f t="shared" si="18"/>
        <v>0</v>
      </c>
      <c r="L96" s="24"/>
      <c r="M96" s="28"/>
      <c r="N96" s="30" t="e">
        <f t="shared" si="67"/>
        <v>#DIV/0!</v>
      </c>
      <c r="O96" s="54">
        <f t="shared" si="68"/>
        <v>0</v>
      </c>
    </row>
    <row r="97" spans="1:15" ht="12.75" hidden="1" customHeight="1" x14ac:dyDescent="0.2">
      <c r="A97" s="100"/>
      <c r="B97" s="63"/>
      <c r="C97" s="63"/>
      <c r="D97" s="73" t="s">
        <v>46</v>
      </c>
      <c r="E97" s="24"/>
      <c r="F97" s="24"/>
      <c r="G97" s="31"/>
      <c r="H97" s="24"/>
      <c r="I97" s="29">
        <f t="shared" si="17"/>
        <v>0</v>
      </c>
      <c r="J97" s="29"/>
      <c r="K97" s="30">
        <f t="shared" si="18"/>
        <v>0</v>
      </c>
      <c r="L97" s="24"/>
      <c r="M97" s="28"/>
      <c r="N97" s="30" t="e">
        <f t="shared" si="67"/>
        <v>#DIV/0!</v>
      </c>
      <c r="O97" s="54">
        <f t="shared" si="68"/>
        <v>0</v>
      </c>
    </row>
    <row r="98" spans="1:15" ht="24.75" hidden="1" customHeight="1" x14ac:dyDescent="0.2">
      <c r="A98" s="100"/>
      <c r="B98" s="64" t="s">
        <v>248</v>
      </c>
      <c r="C98" s="64"/>
      <c r="D98" s="73" t="s">
        <v>177</v>
      </c>
      <c r="E98" s="24"/>
      <c r="F98" s="24"/>
      <c r="G98" s="24"/>
      <c r="H98" s="24"/>
      <c r="I98" s="29">
        <f t="shared" si="17"/>
        <v>0</v>
      </c>
      <c r="J98" s="29"/>
      <c r="K98" s="30">
        <f t="shared" si="18"/>
        <v>0</v>
      </c>
      <c r="L98" s="24"/>
      <c r="M98" s="28"/>
      <c r="N98" s="30" t="e">
        <f t="shared" si="67"/>
        <v>#DIV/0!</v>
      </c>
      <c r="O98" s="54">
        <f t="shared" si="68"/>
        <v>0</v>
      </c>
    </row>
    <row r="99" spans="1:15" ht="21.75" customHeight="1" x14ac:dyDescent="0.2">
      <c r="A99" s="100"/>
      <c r="B99" s="63" t="s">
        <v>249</v>
      </c>
      <c r="C99" s="64"/>
      <c r="D99" s="74" t="s">
        <v>250</v>
      </c>
      <c r="E99" s="24">
        <v>12210.772999999999</v>
      </c>
      <c r="F99" s="24">
        <v>12383.007</v>
      </c>
      <c r="G99" s="24">
        <v>10404.163</v>
      </c>
      <c r="H99" s="24">
        <v>10404.144</v>
      </c>
      <c r="I99" s="29">
        <f t="shared" si="17"/>
        <v>84.019527728604217</v>
      </c>
      <c r="J99" s="29"/>
      <c r="K99" s="30">
        <f t="shared" si="18"/>
        <v>99.999817380792663</v>
      </c>
      <c r="L99" s="24">
        <f t="shared" si="16"/>
        <v>-1.9000000000232831E-2</v>
      </c>
      <c r="M99" s="24">
        <v>10808.069</v>
      </c>
      <c r="N99" s="30">
        <f t="shared" si="67"/>
        <v>96.262745916962601</v>
      </c>
      <c r="O99" s="54">
        <f t="shared" si="68"/>
        <v>-403.92499999999927</v>
      </c>
    </row>
    <row r="100" spans="1:15" ht="21.75" customHeight="1" x14ac:dyDescent="0.2">
      <c r="A100" s="100"/>
      <c r="B100" s="20" t="s">
        <v>291</v>
      </c>
      <c r="C100" s="64"/>
      <c r="D100" s="70" t="s">
        <v>292</v>
      </c>
      <c r="E100" s="25">
        <v>3601.1</v>
      </c>
      <c r="F100" s="25">
        <v>3541.1</v>
      </c>
      <c r="G100" s="25">
        <v>1528.491</v>
      </c>
      <c r="H100" s="25">
        <v>1528.49</v>
      </c>
      <c r="I100" s="26">
        <f t="shared" ref="I100" si="87">IF(F100&gt;0,H100/F100*100,0)</f>
        <v>43.164270989240634</v>
      </c>
      <c r="J100" s="26"/>
      <c r="K100" s="27">
        <f t="shared" ref="K100" si="88">IF(G100&gt;0,H100/G100*100,0)</f>
        <v>99.999934575996846</v>
      </c>
      <c r="L100" s="25">
        <f t="shared" ref="L100" si="89">H100-G100</f>
        <v>-9.9999999997635314E-4</v>
      </c>
      <c r="M100" s="25">
        <v>1154.528</v>
      </c>
      <c r="N100" s="27">
        <f t="shared" si="67"/>
        <v>132.39089913800271</v>
      </c>
      <c r="O100" s="53">
        <f t="shared" si="68"/>
        <v>373.96199999999999</v>
      </c>
    </row>
    <row r="101" spans="1:15" ht="22.5" customHeight="1" x14ac:dyDescent="0.2">
      <c r="A101" s="11" t="s">
        <v>38</v>
      </c>
      <c r="B101" s="20" t="s">
        <v>175</v>
      </c>
      <c r="C101" s="20"/>
      <c r="D101" s="70" t="s">
        <v>431</v>
      </c>
      <c r="E101" s="25">
        <v>10502</v>
      </c>
      <c r="F101" s="25">
        <v>10494.529</v>
      </c>
      <c r="G101" s="25">
        <v>8699.2369999999992</v>
      </c>
      <c r="H101" s="25">
        <v>8699.23</v>
      </c>
      <c r="I101" s="26">
        <f t="shared" si="17"/>
        <v>82.893000724472714</v>
      </c>
      <c r="J101" s="26">
        <f t="shared" si="71"/>
        <v>99.999919533172857</v>
      </c>
      <c r="K101" s="27">
        <f t="shared" si="18"/>
        <v>99.999919533172857</v>
      </c>
      <c r="L101" s="25">
        <f t="shared" si="16"/>
        <v>-6.9999999996070983E-3</v>
      </c>
      <c r="M101" s="25">
        <v>5691.8130000000001</v>
      </c>
      <c r="N101" s="50">
        <f t="shared" si="67"/>
        <v>152.8375932238111</v>
      </c>
      <c r="O101" s="53">
        <f t="shared" si="68"/>
        <v>3007.4169999999995</v>
      </c>
    </row>
    <row r="102" spans="1:15" ht="30" customHeight="1" x14ac:dyDescent="0.2">
      <c r="A102" s="11" t="s">
        <v>39</v>
      </c>
      <c r="B102" s="20" t="s">
        <v>176</v>
      </c>
      <c r="C102" s="20"/>
      <c r="D102" s="70" t="s">
        <v>251</v>
      </c>
      <c r="E102" s="25">
        <f>E104+E107+E111+E110+E112+E115</f>
        <v>324383.84999999998</v>
      </c>
      <c r="F102" s="25">
        <f>F104+F107+F111+F110+F112+F115</f>
        <v>449160.50999999995</v>
      </c>
      <c r="G102" s="25">
        <f>G104+G107+G111+G110+G112+G115</f>
        <v>446922.826</v>
      </c>
      <c r="H102" s="25">
        <f>H104+H107+H111+H110+H112+H115</f>
        <v>446922.82200000004</v>
      </c>
      <c r="I102" s="26">
        <f t="shared" si="17"/>
        <v>99.501806603612607</v>
      </c>
      <c r="J102" s="26">
        <f t="shared" si="71"/>
        <v>99.999999104990906</v>
      </c>
      <c r="K102" s="27">
        <f t="shared" si="18"/>
        <v>99.999999104990906</v>
      </c>
      <c r="L102" s="25">
        <f t="shared" si="16"/>
        <v>-3.9999999571591616E-3</v>
      </c>
      <c r="M102" s="25">
        <f>M104+M107+M111+M110+M112+M115</f>
        <v>414609.848</v>
      </c>
      <c r="N102" s="50">
        <f t="shared" si="67"/>
        <v>107.79358574232421</v>
      </c>
      <c r="O102" s="53">
        <f t="shared" si="68"/>
        <v>32312.974000000046</v>
      </c>
    </row>
    <row r="103" spans="1:15" ht="19.5" customHeight="1" x14ac:dyDescent="0.2">
      <c r="A103" s="100"/>
      <c r="B103" s="63"/>
      <c r="C103" s="63"/>
      <c r="D103" s="71" t="s">
        <v>47</v>
      </c>
      <c r="E103" s="24"/>
      <c r="F103" s="24"/>
      <c r="G103" s="24"/>
      <c r="H103" s="24"/>
      <c r="I103" s="29">
        <f t="shared" si="17"/>
        <v>0</v>
      </c>
      <c r="J103" s="29"/>
      <c r="K103" s="30">
        <f t="shared" si="18"/>
        <v>0</v>
      </c>
      <c r="L103" s="24">
        <f t="shared" ref="L103" si="90">H103-G103</f>
        <v>0</v>
      </c>
      <c r="M103" s="28"/>
      <c r="N103" s="30"/>
      <c r="O103" s="54">
        <f t="shared" si="68"/>
        <v>0</v>
      </c>
    </row>
    <row r="104" spans="1:15" ht="31.5" x14ac:dyDescent="0.2">
      <c r="A104" s="100"/>
      <c r="B104" s="63" t="s">
        <v>254</v>
      </c>
      <c r="C104" s="63"/>
      <c r="D104" s="74" t="s">
        <v>252</v>
      </c>
      <c r="E104" s="24">
        <f>E106</f>
        <v>75059.399999999994</v>
      </c>
      <c r="F104" s="24">
        <f>F106</f>
        <v>75059.399999999994</v>
      </c>
      <c r="G104" s="24">
        <f t="shared" ref="G104" si="91">G106</f>
        <v>75000</v>
      </c>
      <c r="H104" s="24">
        <f t="shared" ref="H104" si="92">H106</f>
        <v>75000</v>
      </c>
      <c r="I104" s="29">
        <f t="shared" si="17"/>
        <v>99.920862676760009</v>
      </c>
      <c r="J104" s="29"/>
      <c r="K104" s="30">
        <f t="shared" si="18"/>
        <v>100</v>
      </c>
      <c r="L104" s="24">
        <f t="shared" si="16"/>
        <v>0</v>
      </c>
      <c r="M104" s="24">
        <f t="shared" ref="M104" si="93">M106</f>
        <v>87100</v>
      </c>
      <c r="N104" s="30">
        <f t="shared" si="67"/>
        <v>86.107921928817461</v>
      </c>
      <c r="O104" s="54">
        <f t="shared" si="68"/>
        <v>-12100</v>
      </c>
    </row>
    <row r="105" spans="1:15" ht="21" customHeight="1" x14ac:dyDescent="0.2">
      <c r="A105" s="100"/>
      <c r="B105" s="63"/>
      <c r="C105" s="63"/>
      <c r="D105" s="73" t="s">
        <v>46</v>
      </c>
      <c r="E105" s="24"/>
      <c r="F105" s="24"/>
      <c r="G105" s="24"/>
      <c r="H105" s="24"/>
      <c r="I105" s="29">
        <f t="shared" si="17"/>
        <v>0</v>
      </c>
      <c r="J105" s="29"/>
      <c r="K105" s="30">
        <f t="shared" si="18"/>
        <v>0</v>
      </c>
      <c r="L105" s="24">
        <f t="shared" si="16"/>
        <v>0</v>
      </c>
      <c r="M105" s="28"/>
      <c r="N105" s="30"/>
      <c r="O105" s="54">
        <f t="shared" si="68"/>
        <v>0</v>
      </c>
    </row>
    <row r="106" spans="1:15" ht="18" customHeight="1" x14ac:dyDescent="0.2">
      <c r="A106" s="100"/>
      <c r="B106" s="64" t="s">
        <v>255</v>
      </c>
      <c r="C106" s="63"/>
      <c r="D106" s="73" t="s">
        <v>253</v>
      </c>
      <c r="E106" s="24">
        <v>75059.399999999994</v>
      </c>
      <c r="F106" s="24">
        <v>75059.399999999994</v>
      </c>
      <c r="G106" s="24">
        <v>75000</v>
      </c>
      <c r="H106" s="24">
        <v>75000</v>
      </c>
      <c r="I106" s="29">
        <f t="shared" si="17"/>
        <v>99.920862676760009</v>
      </c>
      <c r="J106" s="29"/>
      <c r="K106" s="30">
        <f t="shared" si="18"/>
        <v>100</v>
      </c>
      <c r="L106" s="24">
        <f t="shared" si="16"/>
        <v>0</v>
      </c>
      <c r="M106" s="24">
        <v>87100</v>
      </c>
      <c r="N106" s="30">
        <f t="shared" si="67"/>
        <v>86.107921928817461</v>
      </c>
      <c r="O106" s="54">
        <f t="shared" si="68"/>
        <v>-12100</v>
      </c>
    </row>
    <row r="107" spans="1:15" ht="31.5" x14ac:dyDescent="0.2">
      <c r="A107" s="100"/>
      <c r="B107" s="63" t="s">
        <v>256</v>
      </c>
      <c r="C107" s="63"/>
      <c r="D107" s="74" t="s">
        <v>258</v>
      </c>
      <c r="E107" s="24">
        <f>E109</f>
        <v>240119.7</v>
      </c>
      <c r="F107" s="24">
        <f>F109</f>
        <v>362119.7</v>
      </c>
      <c r="G107" s="24">
        <f t="shared" ref="G107" si="94">G109</f>
        <v>362000</v>
      </c>
      <c r="H107" s="24">
        <f t="shared" ref="H107" si="95">H109</f>
        <v>362000</v>
      </c>
      <c r="I107" s="29">
        <f t="shared" si="17"/>
        <v>99.966944631844115</v>
      </c>
      <c r="J107" s="29"/>
      <c r="K107" s="30">
        <f t="shared" si="18"/>
        <v>100</v>
      </c>
      <c r="L107" s="24">
        <f t="shared" si="16"/>
        <v>0</v>
      </c>
      <c r="M107" s="24">
        <f>M109</f>
        <v>319120</v>
      </c>
      <c r="N107" s="30">
        <f t="shared" si="67"/>
        <v>113.4369516169466</v>
      </c>
      <c r="O107" s="54">
        <f t="shared" si="68"/>
        <v>42880</v>
      </c>
    </row>
    <row r="108" spans="1:15" ht="16.5" customHeight="1" x14ac:dyDescent="0.2">
      <c r="A108" s="100"/>
      <c r="B108" s="63"/>
      <c r="C108" s="63"/>
      <c r="D108" s="73" t="s">
        <v>46</v>
      </c>
      <c r="E108" s="24"/>
      <c r="F108" s="28"/>
      <c r="G108" s="24"/>
      <c r="H108" s="24"/>
      <c r="I108" s="29">
        <f t="shared" si="17"/>
        <v>0</v>
      </c>
      <c r="J108" s="29"/>
      <c r="K108" s="30">
        <f t="shared" si="18"/>
        <v>0</v>
      </c>
      <c r="L108" s="24">
        <f t="shared" si="16"/>
        <v>0</v>
      </c>
      <c r="M108" s="28"/>
      <c r="N108" s="30"/>
      <c r="O108" s="54">
        <f t="shared" si="68"/>
        <v>0</v>
      </c>
    </row>
    <row r="109" spans="1:15" ht="15.75" x14ac:dyDescent="0.2">
      <c r="A109" s="100" t="s">
        <v>26</v>
      </c>
      <c r="B109" s="64" t="s">
        <v>257</v>
      </c>
      <c r="C109" s="63"/>
      <c r="D109" s="73" t="s">
        <v>27</v>
      </c>
      <c r="E109" s="24">
        <v>240119.7</v>
      </c>
      <c r="F109" s="24">
        <v>362119.7</v>
      </c>
      <c r="G109" s="24">
        <v>362000</v>
      </c>
      <c r="H109" s="24">
        <v>362000</v>
      </c>
      <c r="I109" s="29">
        <f t="shared" si="17"/>
        <v>99.966944631844115</v>
      </c>
      <c r="J109" s="29"/>
      <c r="K109" s="30">
        <f t="shared" si="18"/>
        <v>100</v>
      </c>
      <c r="L109" s="24">
        <f t="shared" si="16"/>
        <v>0</v>
      </c>
      <c r="M109" s="24">
        <v>319120</v>
      </c>
      <c r="N109" s="30">
        <f t="shared" si="67"/>
        <v>113.4369516169466</v>
      </c>
      <c r="O109" s="54">
        <f t="shared" si="68"/>
        <v>42880</v>
      </c>
    </row>
    <row r="110" spans="1:15" ht="21.75" customHeight="1" x14ac:dyDescent="0.2">
      <c r="A110" s="100"/>
      <c r="B110" s="63" t="s">
        <v>357</v>
      </c>
      <c r="C110" s="63"/>
      <c r="D110" s="74" t="s">
        <v>358</v>
      </c>
      <c r="E110" s="24">
        <v>9164.75</v>
      </c>
      <c r="F110" s="24">
        <v>9164.75</v>
      </c>
      <c r="G110" s="24">
        <v>7163.9660000000003</v>
      </c>
      <c r="H110" s="24">
        <v>7163.9660000000003</v>
      </c>
      <c r="I110" s="29">
        <f t="shared" ref="I110" si="96">IF(F110&gt;0,H110/F110*100,0)</f>
        <v>78.168700728334102</v>
      </c>
      <c r="J110" s="29"/>
      <c r="K110" s="30">
        <f t="shared" ref="K110" si="97">IF(G110&gt;0,H110/G110*100,0)</f>
        <v>100</v>
      </c>
      <c r="L110" s="24">
        <f t="shared" ref="L110" si="98">H110-G110</f>
        <v>0</v>
      </c>
      <c r="M110" s="24">
        <v>8353.6610000000001</v>
      </c>
      <c r="N110" s="30">
        <f t="shared" si="67"/>
        <v>85.758399820150714</v>
      </c>
      <c r="O110" s="54">
        <f t="shared" si="68"/>
        <v>-1189.6949999999997</v>
      </c>
    </row>
    <row r="111" spans="1:15" ht="19.5" hidden="1" customHeight="1" x14ac:dyDescent="0.2">
      <c r="A111" s="100"/>
      <c r="B111" s="63" t="s">
        <v>332</v>
      </c>
      <c r="C111" s="63"/>
      <c r="D111" s="74" t="s">
        <v>333</v>
      </c>
      <c r="E111" s="24"/>
      <c r="F111" s="24"/>
      <c r="G111" s="24"/>
      <c r="H111" s="24"/>
      <c r="I111" s="29">
        <f t="shared" ref="I111" si="99">IF(F111&gt;0,H111/F111*100,0)</f>
        <v>0</v>
      </c>
      <c r="J111" s="29"/>
      <c r="K111" s="30">
        <f t="shared" ref="K111" si="100">IF(G111&gt;0,H111/G111*100,0)</f>
        <v>0</v>
      </c>
      <c r="L111" s="24">
        <f t="shared" ref="L111" si="101">H111-G111</f>
        <v>0</v>
      </c>
      <c r="M111" s="24"/>
      <c r="N111" s="30" t="e">
        <f t="shared" si="67"/>
        <v>#DIV/0!</v>
      </c>
      <c r="O111" s="54">
        <f t="shared" si="68"/>
        <v>0</v>
      </c>
    </row>
    <row r="112" spans="1:15" ht="30" customHeight="1" x14ac:dyDescent="0.2">
      <c r="A112" s="100"/>
      <c r="B112" s="63" t="s">
        <v>343</v>
      </c>
      <c r="C112" s="63"/>
      <c r="D112" s="74" t="s">
        <v>342</v>
      </c>
      <c r="E112" s="24"/>
      <c r="F112" s="24">
        <f t="shared" ref="F112:H112" si="102">F114</f>
        <v>2560.86</v>
      </c>
      <c r="G112" s="24">
        <f t="shared" si="102"/>
        <v>2560.86</v>
      </c>
      <c r="H112" s="24">
        <f t="shared" si="102"/>
        <v>2560.8560000000002</v>
      </c>
      <c r="I112" s="29">
        <f t="shared" ref="I112:I114" si="103">IF(F112&gt;0,H112/F112*100,0)</f>
        <v>99.999843802472611</v>
      </c>
      <c r="J112" s="29"/>
      <c r="K112" s="30">
        <f t="shared" ref="K112:K114" si="104">IF(G112&gt;0,H112/G112*100,0)</f>
        <v>99.999843802472611</v>
      </c>
      <c r="L112" s="24">
        <f t="shared" ref="L112:L114" si="105">H112-G112</f>
        <v>-3.9999999999054126E-3</v>
      </c>
      <c r="M112" s="24">
        <f>M114</f>
        <v>0</v>
      </c>
      <c r="N112" s="39" t="e">
        <f t="shared" si="67"/>
        <v>#DIV/0!</v>
      </c>
      <c r="O112" s="54">
        <f t="shared" si="68"/>
        <v>2560.8560000000002</v>
      </c>
    </row>
    <row r="113" spans="1:15" ht="15.75" customHeight="1" x14ac:dyDescent="0.2">
      <c r="A113" s="100"/>
      <c r="B113" s="63"/>
      <c r="C113" s="63"/>
      <c r="D113" s="71" t="s">
        <v>47</v>
      </c>
      <c r="E113" s="24"/>
      <c r="F113" s="24"/>
      <c r="G113" s="24"/>
      <c r="H113" s="24"/>
      <c r="I113" s="29">
        <f t="shared" si="103"/>
        <v>0</v>
      </c>
      <c r="J113" s="29"/>
      <c r="K113" s="30">
        <f t="shared" si="104"/>
        <v>0</v>
      </c>
      <c r="L113" s="24">
        <f t="shared" si="105"/>
        <v>0</v>
      </c>
      <c r="M113" s="24"/>
      <c r="N113" s="39"/>
      <c r="O113" s="54">
        <f t="shared" si="68"/>
        <v>0</v>
      </c>
    </row>
    <row r="114" spans="1:15" ht="32.25" customHeight="1" x14ac:dyDescent="0.2">
      <c r="A114" s="100"/>
      <c r="B114" s="63" t="s">
        <v>345</v>
      </c>
      <c r="C114" s="63"/>
      <c r="D114" s="74" t="s">
        <v>344</v>
      </c>
      <c r="E114" s="24"/>
      <c r="F114" s="24">
        <v>2560.86</v>
      </c>
      <c r="G114" s="24">
        <v>2560.86</v>
      </c>
      <c r="H114" s="24">
        <v>2560.8560000000002</v>
      </c>
      <c r="I114" s="29">
        <f t="shared" si="103"/>
        <v>99.999843802472611</v>
      </c>
      <c r="J114" s="29"/>
      <c r="K114" s="30">
        <f t="shared" si="104"/>
        <v>99.999843802472611</v>
      </c>
      <c r="L114" s="24">
        <f t="shared" si="105"/>
        <v>-3.9999999999054126E-3</v>
      </c>
      <c r="M114" s="24"/>
      <c r="N114" s="39" t="e">
        <f t="shared" si="67"/>
        <v>#DIV/0!</v>
      </c>
      <c r="O114" s="54">
        <f t="shared" si="68"/>
        <v>2560.8560000000002</v>
      </c>
    </row>
    <row r="115" spans="1:15" ht="24" customHeight="1" x14ac:dyDescent="0.2">
      <c r="A115" s="100"/>
      <c r="B115" s="63" t="s">
        <v>385</v>
      </c>
      <c r="C115" s="63"/>
      <c r="D115" s="74" t="s">
        <v>386</v>
      </c>
      <c r="E115" s="24">
        <v>40</v>
      </c>
      <c r="F115" s="24">
        <v>255.8</v>
      </c>
      <c r="G115" s="24">
        <v>198</v>
      </c>
      <c r="H115" s="24">
        <v>198</v>
      </c>
      <c r="I115" s="29">
        <f t="shared" ref="I115" si="106">IF(F115&gt;0,H115/F115*100,0)</f>
        <v>77.404222048475361</v>
      </c>
      <c r="J115" s="29"/>
      <c r="K115" s="30">
        <f t="shared" ref="K115" si="107">IF(G115&gt;0,H115/G115*100,0)</f>
        <v>100</v>
      </c>
      <c r="L115" s="24"/>
      <c r="M115" s="24">
        <v>36.186999999999998</v>
      </c>
      <c r="N115" s="108" t="s">
        <v>447</v>
      </c>
      <c r="O115" s="54">
        <f t="shared" ref="O115" si="108">H115-M115</f>
        <v>161.81299999999999</v>
      </c>
    </row>
    <row r="116" spans="1:15" ht="21.75" customHeight="1" x14ac:dyDescent="0.2">
      <c r="A116" s="11" t="s">
        <v>36</v>
      </c>
      <c r="B116" s="20" t="s">
        <v>184</v>
      </c>
      <c r="C116" s="20"/>
      <c r="D116" s="70" t="s">
        <v>259</v>
      </c>
      <c r="E116" s="25">
        <v>10398.494000000001</v>
      </c>
      <c r="F116" s="25">
        <v>10398.494000000001</v>
      </c>
      <c r="G116" s="25">
        <v>9375.3340000000007</v>
      </c>
      <c r="H116" s="25">
        <v>9375.3320000000003</v>
      </c>
      <c r="I116" s="26">
        <f t="shared" si="17"/>
        <v>90.160479007825558</v>
      </c>
      <c r="J116" s="26">
        <f t="shared" si="71"/>
        <v>99.999978667426674</v>
      </c>
      <c r="K116" s="27">
        <f t="shared" si="18"/>
        <v>99.999978667426674</v>
      </c>
      <c r="L116" s="25">
        <f t="shared" si="16"/>
        <v>-2.0000000004074536E-3</v>
      </c>
      <c r="M116" s="25">
        <v>8918.9310000000005</v>
      </c>
      <c r="N116" s="27">
        <f t="shared" si="67"/>
        <v>105.11721640183112</v>
      </c>
      <c r="O116" s="53">
        <f t="shared" si="68"/>
        <v>456.40099999999984</v>
      </c>
    </row>
    <row r="117" spans="1:15" ht="15" hidden="1" customHeight="1" x14ac:dyDescent="0.2">
      <c r="A117" s="11" t="s">
        <v>74</v>
      </c>
      <c r="B117" s="20" t="s">
        <v>175</v>
      </c>
      <c r="C117" s="20"/>
      <c r="D117" s="70" t="s">
        <v>75</v>
      </c>
      <c r="E117" s="23"/>
      <c r="F117" s="23"/>
      <c r="G117" s="23"/>
      <c r="H117" s="25"/>
      <c r="I117" s="26">
        <f t="shared" si="17"/>
        <v>0</v>
      </c>
      <c r="J117" s="26" t="e">
        <f t="shared" si="71"/>
        <v>#DIV/0!</v>
      </c>
      <c r="K117" s="27">
        <f t="shared" si="18"/>
        <v>0</v>
      </c>
      <c r="L117" s="25">
        <f t="shared" si="16"/>
        <v>0</v>
      </c>
      <c r="M117" s="28"/>
      <c r="N117" s="27" t="e">
        <f t="shared" si="67"/>
        <v>#DIV/0!</v>
      </c>
      <c r="O117" s="53">
        <f t="shared" si="68"/>
        <v>0</v>
      </c>
    </row>
    <row r="118" spans="1:15" ht="21" customHeight="1" x14ac:dyDescent="0.2">
      <c r="A118" s="11" t="s">
        <v>77</v>
      </c>
      <c r="B118" s="20" t="s">
        <v>260</v>
      </c>
      <c r="C118" s="20"/>
      <c r="D118" s="70" t="s">
        <v>261</v>
      </c>
      <c r="E118" s="25">
        <f>E121+E122+E127+E126+E125</f>
        <v>77606.911000000007</v>
      </c>
      <c r="F118" s="25">
        <f>F121+F122+F127+F126+F125</f>
        <v>91125.5</v>
      </c>
      <c r="G118" s="25">
        <f>G121+G122+G127+G126+G125</f>
        <v>63847.009999999995</v>
      </c>
      <c r="H118" s="25">
        <f>H121+H122+H127+H126+H125</f>
        <v>63813.159999999996</v>
      </c>
      <c r="I118" s="26">
        <f t="shared" si="17"/>
        <v>70.027774881893649</v>
      </c>
      <c r="J118" s="26">
        <f t="shared" si="71"/>
        <v>99.946982638654504</v>
      </c>
      <c r="K118" s="27">
        <f t="shared" si="18"/>
        <v>99.946982638654504</v>
      </c>
      <c r="L118" s="25">
        <f t="shared" si="16"/>
        <v>-33.849999999998545</v>
      </c>
      <c r="M118" s="25">
        <f>M121+M122+M127+M126+M125</f>
        <v>50306.996999999996</v>
      </c>
      <c r="N118" s="27">
        <f t="shared" si="67"/>
        <v>126.84748405872845</v>
      </c>
      <c r="O118" s="53">
        <f t="shared" si="68"/>
        <v>13506.163</v>
      </c>
    </row>
    <row r="119" spans="1:15" ht="0.75" hidden="1" customHeight="1" x14ac:dyDescent="0.2">
      <c r="A119" s="11" t="s">
        <v>76</v>
      </c>
      <c r="B119" s="20"/>
      <c r="C119" s="20"/>
      <c r="D119" s="70" t="s">
        <v>81</v>
      </c>
      <c r="E119" s="23"/>
      <c r="F119" s="23"/>
      <c r="G119" s="23"/>
      <c r="H119" s="25"/>
      <c r="I119" s="26">
        <f t="shared" si="17"/>
        <v>0</v>
      </c>
      <c r="J119" s="26" t="e">
        <f t="shared" si="71"/>
        <v>#DIV/0!</v>
      </c>
      <c r="K119" s="27">
        <f t="shared" si="18"/>
        <v>0</v>
      </c>
      <c r="L119" s="25">
        <f t="shared" si="16"/>
        <v>0</v>
      </c>
      <c r="M119" s="28"/>
      <c r="N119" s="30" t="e">
        <f t="shared" si="67"/>
        <v>#DIV/0!</v>
      </c>
      <c r="O119" s="54">
        <f t="shared" si="68"/>
        <v>0</v>
      </c>
    </row>
    <row r="120" spans="1:15" ht="21.75" customHeight="1" x14ac:dyDescent="0.2">
      <c r="A120" s="11"/>
      <c r="B120" s="20"/>
      <c r="C120" s="20"/>
      <c r="D120" s="71" t="s">
        <v>47</v>
      </c>
      <c r="E120" s="23"/>
      <c r="F120" s="23"/>
      <c r="G120" s="23"/>
      <c r="H120" s="25"/>
      <c r="I120" s="26">
        <f t="shared" si="17"/>
        <v>0</v>
      </c>
      <c r="J120" s="26"/>
      <c r="K120" s="27"/>
      <c r="L120" s="25">
        <f t="shared" si="16"/>
        <v>0</v>
      </c>
      <c r="M120" s="28"/>
      <c r="N120" s="30"/>
      <c r="O120" s="54">
        <f t="shared" si="68"/>
        <v>0</v>
      </c>
    </row>
    <row r="121" spans="1:15" ht="22.5" customHeight="1" x14ac:dyDescent="0.2">
      <c r="A121" s="11"/>
      <c r="B121" s="63" t="s">
        <v>262</v>
      </c>
      <c r="C121" s="63"/>
      <c r="D121" s="74" t="s">
        <v>263</v>
      </c>
      <c r="E121" s="24">
        <v>23000</v>
      </c>
      <c r="F121" s="24">
        <v>23000</v>
      </c>
      <c r="G121" s="28">
        <v>9320.7289999999994</v>
      </c>
      <c r="H121" s="28">
        <v>9320.7260000000006</v>
      </c>
      <c r="I121" s="29">
        <f t="shared" si="17"/>
        <v>40.524895652173917</v>
      </c>
      <c r="J121" s="29"/>
      <c r="K121" s="30">
        <f t="shared" si="18"/>
        <v>99.999967813676392</v>
      </c>
      <c r="L121" s="24">
        <f t="shared" si="16"/>
        <v>-2.999999998792191E-3</v>
      </c>
      <c r="M121" s="24">
        <v>691.61800000000005</v>
      </c>
      <c r="N121" s="108" t="s">
        <v>466</v>
      </c>
      <c r="O121" s="54">
        <f t="shared" si="68"/>
        <v>8629.1080000000002</v>
      </c>
    </row>
    <row r="122" spans="1:15" ht="22.5" customHeight="1" x14ac:dyDescent="0.2">
      <c r="A122" s="11"/>
      <c r="B122" s="63" t="s">
        <v>266</v>
      </c>
      <c r="C122" s="63"/>
      <c r="D122" s="74" t="s">
        <v>264</v>
      </c>
      <c r="E122" s="24">
        <f>E124</f>
        <v>4967.1499999999996</v>
      </c>
      <c r="F122" s="24">
        <f>F124</f>
        <v>5430.9880000000003</v>
      </c>
      <c r="G122" s="24">
        <f t="shared" ref="G122" si="109">G124</f>
        <v>4981.3519999999999</v>
      </c>
      <c r="H122" s="24">
        <f t="shared" ref="H122" si="110">H124</f>
        <v>4953.7299999999996</v>
      </c>
      <c r="I122" s="29">
        <f t="shared" si="17"/>
        <v>91.212317169546296</v>
      </c>
      <c r="J122" s="29"/>
      <c r="K122" s="30">
        <f t="shared" si="18"/>
        <v>99.445491906614905</v>
      </c>
      <c r="L122" s="24">
        <f t="shared" si="16"/>
        <v>-27.622000000000298</v>
      </c>
      <c r="M122" s="24">
        <f>M124</f>
        <v>3599.3110000000001</v>
      </c>
      <c r="N122" s="58">
        <f t="shared" si="67"/>
        <v>137.62995195469355</v>
      </c>
      <c r="O122" s="54">
        <f t="shared" si="68"/>
        <v>1354.4189999999994</v>
      </c>
    </row>
    <row r="123" spans="1:15" ht="18.75" customHeight="1" x14ac:dyDescent="0.2">
      <c r="A123" s="11"/>
      <c r="B123" s="63"/>
      <c r="C123" s="63"/>
      <c r="D123" s="73" t="s">
        <v>46</v>
      </c>
      <c r="E123" s="24"/>
      <c r="F123" s="28"/>
      <c r="G123" s="28"/>
      <c r="H123" s="24"/>
      <c r="I123" s="29">
        <f t="shared" si="17"/>
        <v>0</v>
      </c>
      <c r="J123" s="29"/>
      <c r="K123" s="30">
        <f t="shared" si="18"/>
        <v>0</v>
      </c>
      <c r="L123" s="24">
        <f t="shared" si="16"/>
        <v>0</v>
      </c>
      <c r="M123" s="28"/>
      <c r="N123" s="58"/>
      <c r="O123" s="54">
        <f t="shared" si="68"/>
        <v>0</v>
      </c>
    </row>
    <row r="124" spans="1:15" ht="22.5" customHeight="1" x14ac:dyDescent="0.2">
      <c r="A124" s="11"/>
      <c r="B124" s="63" t="s">
        <v>267</v>
      </c>
      <c r="C124" s="63"/>
      <c r="D124" s="73" t="s">
        <v>265</v>
      </c>
      <c r="E124" s="24">
        <v>4967.1499999999996</v>
      </c>
      <c r="F124" s="24">
        <v>5430.9880000000003</v>
      </c>
      <c r="G124" s="24">
        <v>4981.3519999999999</v>
      </c>
      <c r="H124" s="24">
        <v>4953.7299999999996</v>
      </c>
      <c r="I124" s="29">
        <f t="shared" si="17"/>
        <v>91.212317169546296</v>
      </c>
      <c r="J124" s="29"/>
      <c r="K124" s="30">
        <f t="shared" si="18"/>
        <v>99.445491906614905</v>
      </c>
      <c r="L124" s="24">
        <f t="shared" si="16"/>
        <v>-27.622000000000298</v>
      </c>
      <c r="M124" s="24">
        <v>3599.3110000000001</v>
      </c>
      <c r="N124" s="58">
        <f t="shared" si="67"/>
        <v>137.62995195469355</v>
      </c>
      <c r="O124" s="54">
        <f t="shared" si="68"/>
        <v>1354.4189999999994</v>
      </c>
    </row>
    <row r="125" spans="1:15" ht="21.75" customHeight="1" x14ac:dyDescent="0.2">
      <c r="A125" s="11"/>
      <c r="B125" s="63" t="s">
        <v>409</v>
      </c>
      <c r="C125" s="63"/>
      <c r="D125" s="74" t="s">
        <v>410</v>
      </c>
      <c r="E125" s="24">
        <v>126.5</v>
      </c>
      <c r="F125" s="24">
        <v>126.5</v>
      </c>
      <c r="G125" s="28"/>
      <c r="H125" s="28"/>
      <c r="I125" s="29">
        <f t="shared" ref="I125" si="111">IF(F125&gt;0,H125/F125*100,0)</f>
        <v>0</v>
      </c>
      <c r="J125" s="29"/>
      <c r="K125" s="30">
        <f t="shared" ref="K125" si="112">IF(G125&gt;0,H125/G125*100,0)</f>
        <v>0</v>
      </c>
      <c r="L125" s="24">
        <f t="shared" si="16"/>
        <v>0</v>
      </c>
      <c r="M125" s="24"/>
      <c r="N125" s="39" t="e">
        <f t="shared" ref="N125:N126" si="113">H125/M125*100</f>
        <v>#DIV/0!</v>
      </c>
      <c r="O125" s="62">
        <f t="shared" ref="O125" si="114">H125-M125</f>
        <v>0</v>
      </c>
    </row>
    <row r="126" spans="1:15" ht="21.75" customHeight="1" x14ac:dyDescent="0.2">
      <c r="A126" s="11"/>
      <c r="B126" s="63" t="s">
        <v>268</v>
      </c>
      <c r="C126" s="63"/>
      <c r="D126" s="74" t="s">
        <v>269</v>
      </c>
      <c r="E126" s="24">
        <v>850.077</v>
      </c>
      <c r="F126" s="24">
        <v>1850.077</v>
      </c>
      <c r="G126" s="28">
        <v>1731.172</v>
      </c>
      <c r="H126" s="28">
        <v>1731.172</v>
      </c>
      <c r="I126" s="29">
        <f t="shared" si="17"/>
        <v>93.572970206104927</v>
      </c>
      <c r="J126" s="29"/>
      <c r="K126" s="30">
        <f t="shared" si="18"/>
        <v>100</v>
      </c>
      <c r="L126" s="24">
        <f>H126-G126</f>
        <v>0</v>
      </c>
      <c r="M126" s="24">
        <v>688.55399999999997</v>
      </c>
      <c r="N126" s="108" t="s">
        <v>460</v>
      </c>
      <c r="O126" s="54">
        <f t="shared" si="68"/>
        <v>1042.6179999999999</v>
      </c>
    </row>
    <row r="127" spans="1:15" ht="21.75" customHeight="1" x14ac:dyDescent="0.2">
      <c r="A127" s="11"/>
      <c r="B127" s="63" t="s">
        <v>271</v>
      </c>
      <c r="C127" s="63"/>
      <c r="D127" s="74" t="s">
        <v>270</v>
      </c>
      <c r="E127" s="24">
        <f>E129+E130</f>
        <v>48663.184000000001</v>
      </c>
      <c r="F127" s="24">
        <f>F129+F130</f>
        <v>60717.934999999998</v>
      </c>
      <c r="G127" s="24">
        <f t="shared" ref="G127" si="115">G129+G130</f>
        <v>47813.756999999998</v>
      </c>
      <c r="H127" s="24">
        <f t="shared" ref="H127" si="116">H129+H130</f>
        <v>47807.531999999999</v>
      </c>
      <c r="I127" s="29">
        <f t="shared" si="17"/>
        <v>78.73708484980591</v>
      </c>
      <c r="J127" s="29"/>
      <c r="K127" s="30">
        <f t="shared" si="18"/>
        <v>99.986980734435917</v>
      </c>
      <c r="L127" s="24">
        <f t="shared" si="16"/>
        <v>-6.2249999999985448</v>
      </c>
      <c r="M127" s="24">
        <f t="shared" ref="M127" si="117">M129+M130</f>
        <v>45327.514000000003</v>
      </c>
      <c r="N127" s="93">
        <f t="shared" si="67"/>
        <v>105.47133028297118</v>
      </c>
      <c r="O127" s="24">
        <f t="shared" si="68"/>
        <v>2480.0179999999964</v>
      </c>
    </row>
    <row r="128" spans="1:15" ht="20.25" customHeight="1" x14ac:dyDescent="0.2">
      <c r="A128" s="11"/>
      <c r="B128" s="63"/>
      <c r="C128" s="63"/>
      <c r="D128" s="73" t="s">
        <v>46</v>
      </c>
      <c r="E128" s="24"/>
      <c r="F128" s="28"/>
      <c r="G128" s="28"/>
      <c r="H128" s="24"/>
      <c r="I128" s="29">
        <f t="shared" si="17"/>
        <v>0</v>
      </c>
      <c r="J128" s="29"/>
      <c r="K128" s="30">
        <f t="shared" si="18"/>
        <v>0</v>
      </c>
      <c r="L128" s="24">
        <f t="shared" si="16"/>
        <v>0</v>
      </c>
      <c r="M128" s="28"/>
      <c r="N128" s="30"/>
      <c r="O128" s="54">
        <f t="shared" si="68"/>
        <v>0</v>
      </c>
    </row>
    <row r="129" spans="1:15" ht="47.25" hidden="1" customHeight="1" x14ac:dyDescent="0.2">
      <c r="A129" s="11"/>
      <c r="B129" s="64" t="s">
        <v>273</v>
      </c>
      <c r="C129" s="63"/>
      <c r="D129" s="73" t="s">
        <v>272</v>
      </c>
      <c r="E129" s="24"/>
      <c r="F129" s="28"/>
      <c r="G129" s="28"/>
      <c r="H129" s="24"/>
      <c r="I129" s="29">
        <f t="shared" si="17"/>
        <v>0</v>
      </c>
      <c r="J129" s="29"/>
      <c r="K129" s="30">
        <f t="shared" si="18"/>
        <v>0</v>
      </c>
      <c r="L129" s="24">
        <f t="shared" si="16"/>
        <v>0</v>
      </c>
      <c r="M129" s="24"/>
      <c r="N129" s="30" t="e">
        <f t="shared" si="67"/>
        <v>#DIV/0!</v>
      </c>
      <c r="O129" s="54">
        <f t="shared" si="68"/>
        <v>0</v>
      </c>
    </row>
    <row r="130" spans="1:15" ht="24" customHeight="1" x14ac:dyDescent="0.2">
      <c r="A130" s="11"/>
      <c r="B130" s="64" t="s">
        <v>274</v>
      </c>
      <c r="C130" s="63"/>
      <c r="D130" s="73" t="s">
        <v>186</v>
      </c>
      <c r="E130" s="24">
        <v>48663.184000000001</v>
      </c>
      <c r="F130" s="24">
        <v>60717.934999999998</v>
      </c>
      <c r="G130" s="24">
        <v>47813.756999999998</v>
      </c>
      <c r="H130" s="24">
        <v>47807.531999999999</v>
      </c>
      <c r="I130" s="29">
        <f t="shared" si="17"/>
        <v>78.73708484980591</v>
      </c>
      <c r="J130" s="29"/>
      <c r="K130" s="30">
        <f t="shared" si="18"/>
        <v>99.986980734435917</v>
      </c>
      <c r="L130" s="24">
        <f t="shared" si="16"/>
        <v>-6.2249999999985448</v>
      </c>
      <c r="M130" s="24">
        <v>45327.514000000003</v>
      </c>
      <c r="N130" s="30">
        <f t="shared" si="67"/>
        <v>105.47133028297118</v>
      </c>
      <c r="O130" s="54">
        <f t="shared" si="68"/>
        <v>2480.0179999999964</v>
      </c>
    </row>
    <row r="131" spans="1:15" ht="23.25" customHeight="1" x14ac:dyDescent="0.2">
      <c r="A131" s="11" t="s">
        <v>65</v>
      </c>
      <c r="B131" s="20" t="s">
        <v>275</v>
      </c>
      <c r="C131" s="20"/>
      <c r="D131" s="70" t="s">
        <v>416</v>
      </c>
      <c r="E131" s="25">
        <v>7952.9480000000003</v>
      </c>
      <c r="F131" s="25">
        <v>8560.875</v>
      </c>
      <c r="G131" s="25">
        <v>5515.3620000000001</v>
      </c>
      <c r="H131" s="25">
        <v>5515.3410000000003</v>
      </c>
      <c r="I131" s="26">
        <f t="shared" si="17"/>
        <v>64.424968242148154</v>
      </c>
      <c r="J131" s="26">
        <f t="shared" si="71"/>
        <v>99.999619245300678</v>
      </c>
      <c r="K131" s="27">
        <f t="shared" si="18"/>
        <v>99.999619245300678</v>
      </c>
      <c r="L131" s="25">
        <f t="shared" si="16"/>
        <v>-2.099999999973079E-2</v>
      </c>
      <c r="M131" s="25">
        <v>6411.902</v>
      </c>
      <c r="N131" s="27">
        <f t="shared" si="67"/>
        <v>86.017237942813225</v>
      </c>
      <c r="O131" s="53">
        <f t="shared" si="68"/>
        <v>-896.56099999999969</v>
      </c>
    </row>
    <row r="132" spans="1:15" ht="15.75" hidden="1" x14ac:dyDescent="0.2">
      <c r="A132" s="11" t="s">
        <v>4</v>
      </c>
      <c r="B132" s="20"/>
      <c r="C132" s="20"/>
      <c r="D132" s="70" t="s">
        <v>5</v>
      </c>
      <c r="E132" s="25"/>
      <c r="F132" s="25"/>
      <c r="G132" s="25"/>
      <c r="H132" s="25"/>
      <c r="I132" s="26">
        <f t="shared" si="17"/>
        <v>0</v>
      </c>
      <c r="J132" s="26" t="e">
        <f t="shared" si="71"/>
        <v>#DIV/0!</v>
      </c>
      <c r="K132" s="27">
        <f t="shared" si="18"/>
        <v>0</v>
      </c>
      <c r="L132" s="25">
        <f t="shared" si="16"/>
        <v>0</v>
      </c>
      <c r="M132" s="23"/>
      <c r="N132" s="27" t="e">
        <f t="shared" si="67"/>
        <v>#DIV/0!</v>
      </c>
      <c r="O132" s="53">
        <f t="shared" si="68"/>
        <v>0</v>
      </c>
    </row>
    <row r="133" spans="1:15" ht="24" customHeight="1" x14ac:dyDescent="0.2">
      <c r="A133" s="11" t="s">
        <v>41</v>
      </c>
      <c r="B133" s="20" t="s">
        <v>276</v>
      </c>
      <c r="C133" s="20"/>
      <c r="D133" s="70" t="s">
        <v>277</v>
      </c>
      <c r="E133" s="25">
        <f>E136+E137+E135</f>
        <v>892465</v>
      </c>
      <c r="F133" s="25">
        <f>F136+F137+F135</f>
        <v>583751.14199999999</v>
      </c>
      <c r="G133" s="25">
        <f>G136+G137+G135</f>
        <v>512986.89399999991</v>
      </c>
      <c r="H133" s="25">
        <f>H136+H137+H135</f>
        <v>502996.89399999991</v>
      </c>
      <c r="I133" s="26">
        <f t="shared" si="17"/>
        <v>86.166322908880915</v>
      </c>
      <c r="J133" s="26">
        <f t="shared" si="71"/>
        <v>98.052581826778592</v>
      </c>
      <c r="K133" s="27">
        <f t="shared" si="18"/>
        <v>98.052581826778592</v>
      </c>
      <c r="L133" s="25">
        <f t="shared" si="16"/>
        <v>-9990</v>
      </c>
      <c r="M133" s="25">
        <f>M136+M137+M135</f>
        <v>383240.408</v>
      </c>
      <c r="N133" s="27">
        <f t="shared" si="67"/>
        <v>131.24839748109233</v>
      </c>
      <c r="O133" s="53">
        <f t="shared" si="68"/>
        <v>119756.48599999992</v>
      </c>
    </row>
    <row r="134" spans="1:15" ht="20.25" customHeight="1" x14ac:dyDescent="0.2">
      <c r="A134" s="100"/>
      <c r="B134" s="63"/>
      <c r="C134" s="63"/>
      <c r="D134" s="71" t="s">
        <v>47</v>
      </c>
      <c r="E134" s="24"/>
      <c r="F134" s="28"/>
      <c r="G134" s="24"/>
      <c r="H134" s="24"/>
      <c r="I134" s="26">
        <f t="shared" ref="I134:I135" si="118">IF(F134&gt;0,H134/F134*100,0)</f>
        <v>0</v>
      </c>
      <c r="J134" s="26" t="e">
        <f t="shared" ref="J134:J135" si="119">H134/G134*100</f>
        <v>#DIV/0!</v>
      </c>
      <c r="K134" s="27">
        <f t="shared" ref="K134:K135" si="120">IF(G134&gt;0,H134/G134*100,0)</f>
        <v>0</v>
      </c>
      <c r="L134" s="24">
        <f>H134-G134</f>
        <v>0</v>
      </c>
      <c r="M134" s="28"/>
      <c r="N134" s="39" t="e">
        <f t="shared" ref="N134" si="121">H134/M134*100</f>
        <v>#DIV/0!</v>
      </c>
      <c r="O134" s="53">
        <f t="shared" ref="O134:O135" si="122">H134-M134</f>
        <v>0</v>
      </c>
    </row>
    <row r="135" spans="1:15" ht="22.5" customHeight="1" x14ac:dyDescent="0.2">
      <c r="A135" s="100"/>
      <c r="B135" s="63" t="s">
        <v>413</v>
      </c>
      <c r="C135" s="63"/>
      <c r="D135" s="71" t="s">
        <v>414</v>
      </c>
      <c r="E135" s="24">
        <v>2300</v>
      </c>
      <c r="F135" s="24">
        <v>4300</v>
      </c>
      <c r="G135" s="24">
        <v>2597.5079999999998</v>
      </c>
      <c r="H135" s="24">
        <v>2597.5079999999998</v>
      </c>
      <c r="I135" s="29">
        <f t="shared" si="118"/>
        <v>60.407162790697669</v>
      </c>
      <c r="J135" s="29">
        <f t="shared" si="119"/>
        <v>100</v>
      </c>
      <c r="K135" s="30">
        <f t="shared" si="120"/>
        <v>100</v>
      </c>
      <c r="L135" s="24"/>
      <c r="M135" s="28">
        <v>1583.9559999999999</v>
      </c>
      <c r="N135" s="30">
        <f t="shared" si="67"/>
        <v>163.98864614926171</v>
      </c>
      <c r="O135" s="54">
        <f t="shared" si="122"/>
        <v>1013.5519999999999</v>
      </c>
    </row>
    <row r="136" spans="1:15" ht="22.5" customHeight="1" x14ac:dyDescent="0.2">
      <c r="A136" s="100" t="s">
        <v>42</v>
      </c>
      <c r="B136" s="63" t="s">
        <v>278</v>
      </c>
      <c r="C136" s="63"/>
      <c r="D136" s="71" t="s">
        <v>279</v>
      </c>
      <c r="E136" s="24">
        <v>90165</v>
      </c>
      <c r="F136" s="24">
        <v>115116.924</v>
      </c>
      <c r="G136" s="24">
        <v>106398.101</v>
      </c>
      <c r="H136" s="24">
        <v>106398.101</v>
      </c>
      <c r="I136" s="29">
        <f t="shared" si="17"/>
        <v>92.426115381609748</v>
      </c>
      <c r="J136" s="29"/>
      <c r="K136" s="30">
        <f t="shared" si="18"/>
        <v>100</v>
      </c>
      <c r="L136" s="24">
        <f t="shared" si="16"/>
        <v>0</v>
      </c>
      <c r="M136" s="24">
        <v>80657.554000000004</v>
      </c>
      <c r="N136" s="30">
        <f t="shared" si="67"/>
        <v>131.91337416455747</v>
      </c>
      <c r="O136" s="54">
        <f t="shared" si="68"/>
        <v>25740.546999999991</v>
      </c>
    </row>
    <row r="137" spans="1:15" ht="23.25" customHeight="1" x14ac:dyDescent="0.2">
      <c r="A137" s="100"/>
      <c r="B137" s="63" t="s">
        <v>387</v>
      </c>
      <c r="C137" s="63"/>
      <c r="D137" s="71" t="s">
        <v>388</v>
      </c>
      <c r="E137" s="24">
        <v>800000</v>
      </c>
      <c r="F137" s="24">
        <v>464334.21799999999</v>
      </c>
      <c r="G137" s="24">
        <v>403991.28499999997</v>
      </c>
      <c r="H137" s="24">
        <v>394001.28499999997</v>
      </c>
      <c r="I137" s="29">
        <f t="shared" ref="I137" si="123">IF(F137&gt;0,H137/F137*100,0)</f>
        <v>84.852950682174352</v>
      </c>
      <c r="J137" s="29"/>
      <c r="K137" s="30">
        <f t="shared" ref="K137" si="124">IF(G137&gt;0,H137/G137*100,0)</f>
        <v>97.527174379516623</v>
      </c>
      <c r="L137" s="24">
        <f t="shared" ref="L137" si="125">H137-G137</f>
        <v>-9990</v>
      </c>
      <c r="M137" s="24">
        <v>300998.89799999999</v>
      </c>
      <c r="N137" s="30">
        <f t="shared" si="67"/>
        <v>130.89791611130747</v>
      </c>
      <c r="O137" s="54">
        <f t="shared" ref="O137" si="126">H137-M137</f>
        <v>93002.386999999988</v>
      </c>
    </row>
    <row r="138" spans="1:15" ht="23.25" customHeight="1" x14ac:dyDescent="0.2">
      <c r="A138" s="100"/>
      <c r="B138" s="20" t="s">
        <v>280</v>
      </c>
      <c r="C138" s="20"/>
      <c r="D138" s="70" t="s">
        <v>459</v>
      </c>
      <c r="E138" s="25">
        <f>E140+E141</f>
        <v>79854.784</v>
      </c>
      <c r="F138" s="25">
        <f t="shared" ref="F138:H138" si="127">F140+F141</f>
        <v>79854.784</v>
      </c>
      <c r="G138" s="25">
        <f>G140+G141</f>
        <v>53224.652000000002</v>
      </c>
      <c r="H138" s="25">
        <f t="shared" si="127"/>
        <v>53224.652000000002</v>
      </c>
      <c r="I138" s="26">
        <f t="shared" si="17"/>
        <v>66.651801349810185</v>
      </c>
      <c r="J138" s="26"/>
      <c r="K138" s="27">
        <f t="shared" si="18"/>
        <v>100</v>
      </c>
      <c r="L138" s="25">
        <f t="shared" si="16"/>
        <v>0</v>
      </c>
      <c r="M138" s="25">
        <f t="shared" ref="M138" si="128">M140</f>
        <v>38772.483999999997</v>
      </c>
      <c r="N138" s="27">
        <f t="shared" si="67"/>
        <v>137.27428967408949</v>
      </c>
      <c r="O138" s="53">
        <f t="shared" si="68"/>
        <v>14452.168000000005</v>
      </c>
    </row>
    <row r="139" spans="1:15" ht="18.75" customHeight="1" x14ac:dyDescent="0.2">
      <c r="A139" s="100"/>
      <c r="B139" s="63"/>
      <c r="C139" s="63"/>
      <c r="D139" s="71" t="s">
        <v>47</v>
      </c>
      <c r="E139" s="24"/>
      <c r="F139" s="24"/>
      <c r="G139" s="24"/>
      <c r="H139" s="24"/>
      <c r="I139" s="29">
        <f t="shared" si="17"/>
        <v>0</v>
      </c>
      <c r="J139" s="29"/>
      <c r="K139" s="30">
        <f t="shared" si="18"/>
        <v>0</v>
      </c>
      <c r="L139" s="24">
        <f t="shared" si="16"/>
        <v>0</v>
      </c>
      <c r="M139" s="28"/>
      <c r="N139" s="30"/>
      <c r="O139" s="54">
        <f t="shared" si="68"/>
        <v>0</v>
      </c>
    </row>
    <row r="140" spans="1:15" ht="21.75" customHeight="1" x14ac:dyDescent="0.2">
      <c r="A140" s="100" t="s">
        <v>2</v>
      </c>
      <c r="B140" s="64" t="s">
        <v>281</v>
      </c>
      <c r="C140" s="64" t="s">
        <v>166</v>
      </c>
      <c r="D140" s="72" t="s">
        <v>282</v>
      </c>
      <c r="E140" s="24">
        <v>79754.784</v>
      </c>
      <c r="F140" s="24">
        <v>79754.784</v>
      </c>
      <c r="G140" s="24">
        <v>53151</v>
      </c>
      <c r="H140" s="24">
        <v>53151</v>
      </c>
      <c r="I140" s="29">
        <f t="shared" si="17"/>
        <v>66.643024197771012</v>
      </c>
      <c r="J140" s="29"/>
      <c r="K140" s="30">
        <f t="shared" si="18"/>
        <v>100</v>
      </c>
      <c r="L140" s="24">
        <f t="shared" si="16"/>
        <v>0</v>
      </c>
      <c r="M140" s="24">
        <v>38772.483999999997</v>
      </c>
      <c r="N140" s="30">
        <f t="shared" si="67"/>
        <v>137.0843302172747</v>
      </c>
      <c r="O140" s="54">
        <f t="shared" si="68"/>
        <v>14378.516000000003</v>
      </c>
    </row>
    <row r="141" spans="1:15" ht="21.75" customHeight="1" x14ac:dyDescent="0.2">
      <c r="A141" s="100"/>
      <c r="B141" s="64" t="s">
        <v>429</v>
      </c>
      <c r="C141" s="20"/>
      <c r="D141" s="72" t="s">
        <v>430</v>
      </c>
      <c r="E141" s="24">
        <v>100</v>
      </c>
      <c r="F141" s="24">
        <v>100</v>
      </c>
      <c r="G141" s="24">
        <v>73.652000000000001</v>
      </c>
      <c r="H141" s="24">
        <v>73.652000000000001</v>
      </c>
      <c r="I141" s="29">
        <f t="shared" ref="I141" si="129">IF(F141&gt;0,H141/F141*100,0)</f>
        <v>73.652000000000001</v>
      </c>
      <c r="J141" s="29"/>
      <c r="K141" s="30">
        <f t="shared" ref="K141" si="130">IF(G141&gt;0,H141/G141*100,0)</f>
        <v>100</v>
      </c>
      <c r="L141" s="24"/>
      <c r="M141" s="24"/>
      <c r="N141" s="39" t="e">
        <f t="shared" ref="N141" si="131">H141/M141*100</f>
        <v>#DIV/0!</v>
      </c>
      <c r="O141" s="54">
        <f t="shared" ref="O141" si="132">H141-M141</f>
        <v>73.652000000000001</v>
      </c>
    </row>
    <row r="142" spans="1:15" ht="17.25" customHeight="1" x14ac:dyDescent="0.2">
      <c r="A142" s="100"/>
      <c r="B142" s="20" t="s">
        <v>178</v>
      </c>
      <c r="C142" s="20"/>
      <c r="D142" s="70" t="s">
        <v>359</v>
      </c>
      <c r="E142" s="25"/>
      <c r="F142" s="25"/>
      <c r="G142" s="25"/>
      <c r="H142" s="25"/>
      <c r="I142" s="26">
        <f t="shared" si="17"/>
        <v>0</v>
      </c>
      <c r="J142" s="26"/>
      <c r="K142" s="27">
        <f t="shared" ref="K142" si="133">IF(G142&gt;0,H142/G142*100,0)</f>
        <v>0</v>
      </c>
      <c r="L142" s="25">
        <f t="shared" ref="L142:L148" si="134">H142-G142</f>
        <v>0</v>
      </c>
      <c r="M142" s="25">
        <v>44.908999999999999</v>
      </c>
      <c r="N142" s="27">
        <f t="shared" si="67"/>
        <v>0</v>
      </c>
      <c r="O142" s="53">
        <f t="shared" si="68"/>
        <v>-44.908999999999999</v>
      </c>
    </row>
    <row r="143" spans="1:15" ht="21" customHeight="1" x14ac:dyDescent="0.2">
      <c r="A143" s="100"/>
      <c r="B143" s="20" t="s">
        <v>283</v>
      </c>
      <c r="C143" s="64"/>
      <c r="D143" s="70" t="s">
        <v>101</v>
      </c>
      <c r="E143" s="25">
        <f>E145</f>
        <v>132400</v>
      </c>
      <c r="F143" s="25">
        <f>F145+F146</f>
        <v>27761.385999999999</v>
      </c>
      <c r="G143" s="25">
        <f>G145+G146</f>
        <v>0</v>
      </c>
      <c r="H143" s="25">
        <f>H145+H146</f>
        <v>0</v>
      </c>
      <c r="I143" s="26">
        <f t="shared" ref="I143:I148" si="135">IF(F143&gt;0,H143/F143*100,0)</f>
        <v>0</v>
      </c>
      <c r="J143" s="26"/>
      <c r="K143" s="27">
        <f t="shared" ref="K143:K148" si="136">IF(G143&gt;0,H143/G143*100,0)</f>
        <v>0</v>
      </c>
      <c r="L143" s="25">
        <f t="shared" si="134"/>
        <v>0</v>
      </c>
      <c r="M143" s="28"/>
      <c r="N143" s="40" t="e">
        <f t="shared" ref="N143:N148" si="137">H143/M143*100</f>
        <v>#DIV/0!</v>
      </c>
      <c r="O143" s="53">
        <f t="shared" si="68"/>
        <v>0</v>
      </c>
    </row>
    <row r="144" spans="1:15" ht="22.5" customHeight="1" x14ac:dyDescent="0.2">
      <c r="A144" s="100"/>
      <c r="B144" s="20"/>
      <c r="C144" s="64"/>
      <c r="D144" s="71" t="s">
        <v>47</v>
      </c>
      <c r="E144" s="25"/>
      <c r="F144" s="25"/>
      <c r="G144" s="25"/>
      <c r="H144" s="25"/>
      <c r="I144" s="29">
        <f t="shared" si="135"/>
        <v>0</v>
      </c>
      <c r="J144" s="29"/>
      <c r="K144" s="30">
        <f t="shared" si="136"/>
        <v>0</v>
      </c>
      <c r="L144" s="25">
        <f t="shared" si="134"/>
        <v>0</v>
      </c>
      <c r="M144" s="28"/>
      <c r="N144" s="27"/>
      <c r="O144" s="53">
        <f t="shared" si="68"/>
        <v>0</v>
      </c>
    </row>
    <row r="145" spans="1:15" ht="21.75" customHeight="1" x14ac:dyDescent="0.2">
      <c r="A145" s="100"/>
      <c r="B145" s="63" t="s">
        <v>389</v>
      </c>
      <c r="C145" s="64"/>
      <c r="D145" s="71" t="s">
        <v>394</v>
      </c>
      <c r="E145" s="24">
        <v>132400</v>
      </c>
      <c r="F145" s="24">
        <v>27761.385999999999</v>
      </c>
      <c r="G145" s="24"/>
      <c r="H145" s="24"/>
      <c r="I145" s="29">
        <f t="shared" si="135"/>
        <v>0</v>
      </c>
      <c r="J145" s="29"/>
      <c r="K145" s="30">
        <f t="shared" si="136"/>
        <v>0</v>
      </c>
      <c r="L145" s="25">
        <f t="shared" si="134"/>
        <v>0</v>
      </c>
      <c r="M145" s="28"/>
      <c r="N145" s="39" t="e">
        <f t="shared" si="137"/>
        <v>#DIV/0!</v>
      </c>
      <c r="O145" s="54">
        <f t="shared" si="68"/>
        <v>0</v>
      </c>
    </row>
    <row r="146" spans="1:15" ht="47.25" hidden="1" x14ac:dyDescent="0.2">
      <c r="A146" s="100"/>
      <c r="B146" s="63" t="s">
        <v>392</v>
      </c>
      <c r="C146" s="64"/>
      <c r="D146" s="71" t="s">
        <v>393</v>
      </c>
      <c r="E146" s="25"/>
      <c r="F146" s="24">
        <f>F148</f>
        <v>0</v>
      </c>
      <c r="G146" s="24">
        <f t="shared" ref="G146:H146" si="138">G148</f>
        <v>0</v>
      </c>
      <c r="H146" s="24">
        <f t="shared" si="138"/>
        <v>0</v>
      </c>
      <c r="I146" s="29">
        <f t="shared" si="135"/>
        <v>0</v>
      </c>
      <c r="J146" s="29"/>
      <c r="K146" s="30">
        <f t="shared" si="136"/>
        <v>0</v>
      </c>
      <c r="L146" s="24">
        <f t="shared" si="134"/>
        <v>0</v>
      </c>
      <c r="M146" s="28"/>
      <c r="N146" s="39" t="e">
        <f t="shared" si="137"/>
        <v>#DIV/0!</v>
      </c>
      <c r="O146" s="54">
        <f t="shared" si="68"/>
        <v>0</v>
      </c>
    </row>
    <row r="147" spans="1:15" ht="15.75" hidden="1" x14ac:dyDescent="0.2">
      <c r="A147" s="100"/>
      <c r="B147" s="63"/>
      <c r="C147" s="64"/>
      <c r="D147" s="73" t="s">
        <v>46</v>
      </c>
      <c r="E147" s="25"/>
      <c r="F147" s="25"/>
      <c r="G147" s="25"/>
      <c r="H147" s="24"/>
      <c r="I147" s="29">
        <f t="shared" si="135"/>
        <v>0</v>
      </c>
      <c r="J147" s="29"/>
      <c r="K147" s="30">
        <f t="shared" si="136"/>
        <v>0</v>
      </c>
      <c r="L147" s="24">
        <f t="shared" si="134"/>
        <v>0</v>
      </c>
      <c r="M147" s="28"/>
      <c r="N147" s="39"/>
      <c r="O147" s="54">
        <f t="shared" si="68"/>
        <v>0</v>
      </c>
    </row>
    <row r="148" spans="1:15" ht="47.25" hidden="1" x14ac:dyDescent="0.2">
      <c r="A148" s="100"/>
      <c r="B148" s="64" t="s">
        <v>390</v>
      </c>
      <c r="C148" s="64"/>
      <c r="D148" s="72" t="s">
        <v>391</v>
      </c>
      <c r="E148" s="25"/>
      <c r="F148" s="24"/>
      <c r="G148" s="24"/>
      <c r="H148" s="24"/>
      <c r="I148" s="29">
        <f t="shared" si="135"/>
        <v>0</v>
      </c>
      <c r="J148" s="29"/>
      <c r="K148" s="30">
        <f t="shared" si="136"/>
        <v>0</v>
      </c>
      <c r="L148" s="24">
        <f t="shared" si="134"/>
        <v>0</v>
      </c>
      <c r="M148" s="28"/>
      <c r="N148" s="39" t="e">
        <f t="shared" si="137"/>
        <v>#DIV/0!</v>
      </c>
      <c r="O148" s="54">
        <f t="shared" si="68"/>
        <v>0</v>
      </c>
    </row>
    <row r="149" spans="1:15" ht="21.75" customHeight="1" x14ac:dyDescent="0.2">
      <c r="A149" s="100"/>
      <c r="B149" s="20" t="s">
        <v>187</v>
      </c>
      <c r="C149" s="64"/>
      <c r="D149" s="70" t="s">
        <v>284</v>
      </c>
      <c r="E149" s="25">
        <f>E151</f>
        <v>531278.1</v>
      </c>
      <c r="F149" s="25">
        <f>F151</f>
        <v>531278.1</v>
      </c>
      <c r="G149" s="25">
        <f t="shared" ref="G149" si="139">G151</f>
        <v>487005.2</v>
      </c>
      <c r="H149" s="25">
        <f t="shared" ref="H149" si="140">H151</f>
        <v>487005.2</v>
      </c>
      <c r="I149" s="26">
        <f t="shared" si="17"/>
        <v>91.666718428634653</v>
      </c>
      <c r="J149" s="26"/>
      <c r="K149" s="27">
        <f t="shared" si="18"/>
        <v>100</v>
      </c>
      <c r="L149" s="25">
        <f t="shared" si="16"/>
        <v>0</v>
      </c>
      <c r="M149" s="23">
        <f>M151+M152</f>
        <v>0</v>
      </c>
      <c r="N149" s="40" t="e">
        <f t="shared" si="67"/>
        <v>#DIV/0!</v>
      </c>
      <c r="O149" s="53">
        <f t="shared" si="68"/>
        <v>487005.2</v>
      </c>
    </row>
    <row r="150" spans="1:15" ht="21" customHeight="1" x14ac:dyDescent="0.2">
      <c r="A150" s="100"/>
      <c r="B150" s="64"/>
      <c r="C150" s="64"/>
      <c r="D150" s="71" t="s">
        <v>47</v>
      </c>
      <c r="E150" s="24"/>
      <c r="F150" s="24"/>
      <c r="G150" s="24"/>
      <c r="H150" s="24"/>
      <c r="I150" s="29"/>
      <c r="J150" s="29"/>
      <c r="K150" s="30"/>
      <c r="L150" s="24">
        <f t="shared" si="16"/>
        <v>0</v>
      </c>
      <c r="M150" s="28"/>
      <c r="N150" s="39"/>
      <c r="O150" s="54">
        <f t="shared" ref="O150:O218" si="141">H150-M150</f>
        <v>0</v>
      </c>
    </row>
    <row r="151" spans="1:15" ht="21.75" customHeight="1" x14ac:dyDescent="0.2">
      <c r="A151" s="100" t="s">
        <v>114</v>
      </c>
      <c r="B151" s="63" t="s">
        <v>188</v>
      </c>
      <c r="C151" s="63"/>
      <c r="D151" s="71" t="s">
        <v>115</v>
      </c>
      <c r="E151" s="24">
        <v>531278.1</v>
      </c>
      <c r="F151" s="24">
        <v>531278.1</v>
      </c>
      <c r="G151" s="24">
        <v>487005.2</v>
      </c>
      <c r="H151" s="24">
        <v>487005.2</v>
      </c>
      <c r="I151" s="29">
        <f t="shared" si="17"/>
        <v>91.666718428634653</v>
      </c>
      <c r="J151" s="29">
        <f t="shared" ref="J151:J166" si="142">H151/G151*100</f>
        <v>100</v>
      </c>
      <c r="K151" s="30">
        <f t="shared" si="18"/>
        <v>100</v>
      </c>
      <c r="L151" s="24">
        <f t="shared" si="16"/>
        <v>0</v>
      </c>
      <c r="M151" s="24"/>
      <c r="N151" s="39" t="e">
        <f t="shared" ref="N151:N215" si="143">H151/M151*100</f>
        <v>#DIV/0!</v>
      </c>
      <c r="O151" s="54">
        <f t="shared" si="141"/>
        <v>487005.2</v>
      </c>
    </row>
    <row r="152" spans="1:15" ht="19.5" hidden="1" customHeight="1" x14ac:dyDescent="0.2">
      <c r="A152" s="100" t="s">
        <v>16</v>
      </c>
      <c r="B152" s="63" t="s">
        <v>417</v>
      </c>
      <c r="C152" s="63"/>
      <c r="D152" s="71" t="s">
        <v>418</v>
      </c>
      <c r="E152" s="28"/>
      <c r="F152" s="28"/>
      <c r="G152" s="24"/>
      <c r="H152" s="24"/>
      <c r="I152" s="29">
        <f t="shared" si="17"/>
        <v>0</v>
      </c>
      <c r="J152" s="29" t="e">
        <f t="shared" si="142"/>
        <v>#DIV/0!</v>
      </c>
      <c r="K152" s="30">
        <f t="shared" si="18"/>
        <v>0</v>
      </c>
      <c r="L152" s="24">
        <f t="shared" si="16"/>
        <v>0</v>
      </c>
      <c r="M152" s="28"/>
      <c r="N152" s="30" t="e">
        <f t="shared" ref="N152" si="144">H152/M152*100</f>
        <v>#DIV/0!</v>
      </c>
      <c r="O152" s="54">
        <f t="shared" ref="O152" si="145">H152-M152</f>
        <v>0</v>
      </c>
    </row>
    <row r="153" spans="1:15" ht="14.25" hidden="1" customHeight="1" x14ac:dyDescent="0.2">
      <c r="A153" s="100" t="s">
        <v>14</v>
      </c>
      <c r="B153" s="63"/>
      <c r="C153" s="63"/>
      <c r="D153" s="71" t="s">
        <v>92</v>
      </c>
      <c r="E153" s="28"/>
      <c r="F153" s="28"/>
      <c r="G153" s="24"/>
      <c r="H153" s="24"/>
      <c r="I153" s="29">
        <f t="shared" si="17"/>
        <v>0</v>
      </c>
      <c r="J153" s="29" t="e">
        <f t="shared" si="142"/>
        <v>#DIV/0!</v>
      </c>
      <c r="K153" s="30">
        <f t="shared" si="18"/>
        <v>0</v>
      </c>
      <c r="L153" s="24">
        <f t="shared" si="16"/>
        <v>0</v>
      </c>
      <c r="M153" s="28"/>
      <c r="N153" s="30" t="e">
        <f t="shared" si="143"/>
        <v>#DIV/0!</v>
      </c>
      <c r="O153" s="54">
        <f t="shared" si="141"/>
        <v>0</v>
      </c>
    </row>
    <row r="154" spans="1:15" ht="18" hidden="1" customHeight="1" x14ac:dyDescent="0.2">
      <c r="A154" s="100" t="s">
        <v>13</v>
      </c>
      <c r="B154" s="20" t="s">
        <v>380</v>
      </c>
      <c r="C154" s="20"/>
      <c r="D154" s="70" t="s">
        <v>381</v>
      </c>
      <c r="E154" s="24"/>
      <c r="F154" s="24"/>
      <c r="G154" s="24"/>
      <c r="H154" s="24"/>
      <c r="I154" s="29">
        <f t="shared" si="17"/>
        <v>0</v>
      </c>
      <c r="J154" s="29" t="e">
        <f t="shared" si="142"/>
        <v>#DIV/0!</v>
      </c>
      <c r="K154" s="30">
        <f t="shared" si="18"/>
        <v>0</v>
      </c>
      <c r="L154" s="24">
        <f t="shared" si="16"/>
        <v>0</v>
      </c>
      <c r="M154" s="23">
        <f>M156</f>
        <v>0</v>
      </c>
      <c r="N154" s="30" t="e">
        <f t="shared" si="143"/>
        <v>#DIV/0!</v>
      </c>
      <c r="O154" s="54">
        <f t="shared" si="141"/>
        <v>0</v>
      </c>
    </row>
    <row r="155" spans="1:15" ht="16.5" hidden="1" customHeight="1" x14ac:dyDescent="0.2">
      <c r="A155" s="100"/>
      <c r="B155" s="20"/>
      <c r="C155" s="20"/>
      <c r="D155" s="71" t="s">
        <v>47</v>
      </c>
      <c r="E155" s="24"/>
      <c r="F155" s="24"/>
      <c r="G155" s="24"/>
      <c r="H155" s="24"/>
      <c r="I155" s="29"/>
      <c r="J155" s="29"/>
      <c r="K155" s="30"/>
      <c r="L155" s="24"/>
      <c r="M155" s="28"/>
      <c r="N155" s="30" t="e">
        <f t="shared" si="143"/>
        <v>#DIV/0!</v>
      </c>
      <c r="O155" s="54">
        <f t="shared" ref="O155:O156" si="146">H155-M155</f>
        <v>0</v>
      </c>
    </row>
    <row r="156" spans="1:15" ht="24.75" hidden="1" customHeight="1" x14ac:dyDescent="0.2">
      <c r="A156" s="100"/>
      <c r="B156" s="63" t="s">
        <v>382</v>
      </c>
      <c r="C156" s="63"/>
      <c r="D156" s="71" t="s">
        <v>383</v>
      </c>
      <c r="E156" s="24"/>
      <c r="F156" s="24"/>
      <c r="G156" s="24"/>
      <c r="H156" s="24"/>
      <c r="I156" s="29"/>
      <c r="J156" s="29"/>
      <c r="K156" s="30"/>
      <c r="L156" s="24"/>
      <c r="M156" s="28"/>
      <c r="N156" s="30" t="e">
        <f t="shared" si="143"/>
        <v>#DIV/0!</v>
      </c>
      <c r="O156" s="54">
        <f t="shared" si="146"/>
        <v>0</v>
      </c>
    </row>
    <row r="157" spans="1:15" ht="46.5" customHeight="1" x14ac:dyDescent="0.2">
      <c r="A157" s="100" t="s">
        <v>193</v>
      </c>
      <c r="B157" s="20" t="s">
        <v>285</v>
      </c>
      <c r="C157" s="20"/>
      <c r="D157" s="70" t="s">
        <v>286</v>
      </c>
      <c r="E157" s="25">
        <f>E159</f>
        <v>2000</v>
      </c>
      <c r="F157" s="25">
        <f>F159</f>
        <v>132783.56</v>
      </c>
      <c r="G157" s="25">
        <f>G159</f>
        <v>112504.76</v>
      </c>
      <c r="H157" s="25">
        <f t="shared" ref="H157" si="147">H159</f>
        <v>112504.76</v>
      </c>
      <c r="I157" s="26">
        <f t="shared" si="17"/>
        <v>84.727928668277912</v>
      </c>
      <c r="J157" s="26">
        <f t="shared" si="142"/>
        <v>100</v>
      </c>
      <c r="K157" s="27">
        <f t="shared" si="18"/>
        <v>100</v>
      </c>
      <c r="L157" s="25">
        <f t="shared" si="16"/>
        <v>0</v>
      </c>
      <c r="M157" s="25">
        <f t="shared" ref="M157" si="148">M159</f>
        <v>63144</v>
      </c>
      <c r="N157" s="50">
        <f t="shared" si="143"/>
        <v>178.17173444824527</v>
      </c>
      <c r="O157" s="53">
        <f t="shared" si="141"/>
        <v>49360.759999999995</v>
      </c>
    </row>
    <row r="158" spans="1:15" ht="21" customHeight="1" x14ac:dyDescent="0.2">
      <c r="A158" s="100" t="s">
        <v>43</v>
      </c>
      <c r="B158" s="63"/>
      <c r="C158" s="63"/>
      <c r="D158" s="71" t="s">
        <v>47</v>
      </c>
      <c r="E158" s="24"/>
      <c r="F158" s="24"/>
      <c r="G158" s="24"/>
      <c r="H158" s="24"/>
      <c r="I158" s="29">
        <f t="shared" si="17"/>
        <v>0</v>
      </c>
      <c r="J158" s="29" t="e">
        <f t="shared" si="142"/>
        <v>#DIV/0!</v>
      </c>
      <c r="K158" s="30">
        <f t="shared" si="18"/>
        <v>0</v>
      </c>
      <c r="L158" s="24">
        <f t="shared" si="16"/>
        <v>0</v>
      </c>
      <c r="M158" s="28"/>
      <c r="N158" s="39" t="e">
        <f t="shared" si="143"/>
        <v>#DIV/0!</v>
      </c>
      <c r="O158" s="54">
        <f t="shared" si="141"/>
        <v>0</v>
      </c>
    </row>
    <row r="159" spans="1:15" ht="23.25" customHeight="1" x14ac:dyDescent="0.2">
      <c r="A159" s="100" t="s">
        <v>13</v>
      </c>
      <c r="B159" s="63" t="s">
        <v>287</v>
      </c>
      <c r="C159" s="63"/>
      <c r="D159" s="71" t="s">
        <v>288</v>
      </c>
      <c r="E159" s="24">
        <v>2000</v>
      </c>
      <c r="F159" s="24">
        <v>132783.56</v>
      </c>
      <c r="G159" s="24">
        <v>112504.76</v>
      </c>
      <c r="H159" s="24">
        <v>112504.76</v>
      </c>
      <c r="I159" s="29">
        <f t="shared" ref="I159:I168" si="149">IF(F159&gt;0,H159/F159*100,0)</f>
        <v>84.727928668277912</v>
      </c>
      <c r="J159" s="29">
        <f t="shared" si="142"/>
        <v>100</v>
      </c>
      <c r="K159" s="30">
        <f t="shared" ref="K159:K265" si="150">IF(G159&gt;0,H159/G159*100,0)</f>
        <v>100</v>
      </c>
      <c r="L159" s="24">
        <f t="shared" ref="L159" si="151">H159-G159</f>
        <v>0</v>
      </c>
      <c r="M159" s="24">
        <v>63144</v>
      </c>
      <c r="N159" s="58">
        <f t="shared" si="143"/>
        <v>178.17173444824527</v>
      </c>
      <c r="O159" s="54">
        <f t="shared" si="141"/>
        <v>49360.759999999995</v>
      </c>
    </row>
    <row r="160" spans="1:15" ht="14.25" hidden="1" customHeight="1" x14ac:dyDescent="0.2">
      <c r="A160" s="100" t="s">
        <v>20</v>
      </c>
      <c r="B160" s="63"/>
      <c r="C160" s="63"/>
      <c r="D160" s="71" t="s">
        <v>21</v>
      </c>
      <c r="E160" s="24"/>
      <c r="F160" s="24"/>
      <c r="G160" s="24"/>
      <c r="H160" s="24"/>
      <c r="I160" s="29">
        <f t="shared" si="149"/>
        <v>0</v>
      </c>
      <c r="J160" s="29" t="e">
        <f t="shared" si="142"/>
        <v>#DIV/0!</v>
      </c>
      <c r="K160" s="30">
        <f t="shared" si="150"/>
        <v>0</v>
      </c>
      <c r="L160" s="24">
        <f t="shared" ref="L160:L161" si="152">H160-G160</f>
        <v>0</v>
      </c>
      <c r="M160" s="28"/>
      <c r="N160" s="58" t="e">
        <f t="shared" si="143"/>
        <v>#DIV/0!</v>
      </c>
      <c r="O160" s="54">
        <f t="shared" si="141"/>
        <v>0</v>
      </c>
    </row>
    <row r="161" spans="1:16" ht="34.5" customHeight="1" x14ac:dyDescent="0.2">
      <c r="A161" s="100"/>
      <c r="B161" s="20" t="s">
        <v>334</v>
      </c>
      <c r="C161" s="20"/>
      <c r="D161" s="70" t="s">
        <v>335</v>
      </c>
      <c r="E161" s="25"/>
      <c r="F161" s="25">
        <v>278116.82400000002</v>
      </c>
      <c r="G161" s="25">
        <v>273968.00199999998</v>
      </c>
      <c r="H161" s="25">
        <v>273647.96399999998</v>
      </c>
      <c r="I161" s="26">
        <f t="shared" si="149"/>
        <v>98.393171640705901</v>
      </c>
      <c r="J161" s="26"/>
      <c r="K161" s="27">
        <f t="shared" si="150"/>
        <v>99.883184168346787</v>
      </c>
      <c r="L161" s="25">
        <f t="shared" si="152"/>
        <v>-320.03800000000047</v>
      </c>
      <c r="M161" s="25">
        <v>117272.739</v>
      </c>
      <c r="N161" s="109" t="s">
        <v>442</v>
      </c>
      <c r="O161" s="53">
        <f t="shared" si="141"/>
        <v>156375.22499999998</v>
      </c>
    </row>
    <row r="162" spans="1:16" ht="112.5" customHeight="1" x14ac:dyDescent="0.2">
      <c r="A162" s="100"/>
      <c r="B162" s="20" t="s">
        <v>445</v>
      </c>
      <c r="C162" s="20"/>
      <c r="D162" s="70" t="s">
        <v>446</v>
      </c>
      <c r="E162" s="25"/>
      <c r="F162" s="25">
        <v>9053.0439999999999</v>
      </c>
      <c r="G162" s="25">
        <v>9053.0439999999999</v>
      </c>
      <c r="H162" s="25">
        <v>9053.0439999999999</v>
      </c>
      <c r="I162" s="26">
        <f t="shared" ref="I162" si="153">IF(F162&gt;0,H162/F162*100,0)</f>
        <v>100</v>
      </c>
      <c r="J162" s="26"/>
      <c r="K162" s="27">
        <f t="shared" ref="K162" si="154">IF(G162&gt;0,H162/G162*100,0)</f>
        <v>100</v>
      </c>
      <c r="L162" s="25">
        <f t="shared" ref="L162" si="155">H162-G162</f>
        <v>0</v>
      </c>
      <c r="M162" s="25"/>
      <c r="N162" s="40" t="e">
        <f t="shared" ref="N162" si="156">H162/M162*100</f>
        <v>#DIV/0!</v>
      </c>
      <c r="O162" s="53">
        <f t="shared" ref="O162" si="157">H162-M162</f>
        <v>9053.0439999999999</v>
      </c>
    </row>
    <row r="163" spans="1:16" ht="24" customHeight="1" x14ac:dyDescent="0.2">
      <c r="A163" s="100"/>
      <c r="B163" s="63"/>
      <c r="C163" s="63"/>
      <c r="D163" s="77" t="s">
        <v>83</v>
      </c>
      <c r="E163" s="25">
        <f>E7+E8+E9+E10+E81+E82+E84+E101+E102+E116+E118+E131+E133+E138+E143+E149+E157+E142+E100</f>
        <v>6204622.4009999987</v>
      </c>
      <c r="F163" s="86">
        <f>F7+F8+F9+F10+F81+F82+F84+F101+F102+F116+F118+F131+F133+F138+F143+F149+F157+F142+F100+F161+F162</f>
        <v>7003114.2653099978</v>
      </c>
      <c r="G163" s="86">
        <f t="shared" ref="G163:H163" si="158">G7+G8+G9+G10+G81+G82+G84+G101+G102+G116+G118+G131+G133+G138+G143+G149+G157+G142+G100+G161+G162</f>
        <v>6116659.9849200007</v>
      </c>
      <c r="H163" s="25">
        <f t="shared" si="158"/>
        <v>6040418.0949999997</v>
      </c>
      <c r="I163" s="26">
        <f t="shared" si="149"/>
        <v>86.253313399743831</v>
      </c>
      <c r="J163" s="26">
        <f t="shared" si="142"/>
        <v>98.753537222798599</v>
      </c>
      <c r="K163" s="27">
        <f t="shared" si="150"/>
        <v>98.753537222798599</v>
      </c>
      <c r="L163" s="25">
        <f>H163-G163</f>
        <v>-76241.889920000918</v>
      </c>
      <c r="M163" s="25">
        <f>M7+M8+M9+M10+M81+M82+M84+M101+M102+M116+M118+M131+M133+M138+M143+M149+M157+M142+M100+M161+M154</f>
        <v>4814498.7139999997</v>
      </c>
      <c r="N163" s="27">
        <f t="shared" si="143"/>
        <v>125.46307422276737</v>
      </c>
      <c r="O163" s="53">
        <f t="shared" si="141"/>
        <v>1225919.3810000001</v>
      </c>
    </row>
    <row r="164" spans="1:16" ht="15.75" hidden="1" customHeight="1" x14ac:dyDescent="0.2">
      <c r="A164" s="100"/>
      <c r="B164" s="63"/>
      <c r="C164" s="63"/>
      <c r="D164" s="78"/>
      <c r="E164" s="28"/>
      <c r="F164" s="28"/>
      <c r="G164" s="25"/>
      <c r="H164" s="23"/>
      <c r="I164" s="29">
        <f t="shared" si="149"/>
        <v>0</v>
      </c>
      <c r="J164" s="29"/>
      <c r="K164" s="30">
        <f t="shared" si="150"/>
        <v>0</v>
      </c>
      <c r="L164" s="25">
        <f t="shared" ref="L164:L168" si="159">H164-G164</f>
        <v>0</v>
      </c>
      <c r="M164" s="28"/>
      <c r="N164" s="30" t="e">
        <f t="shared" si="143"/>
        <v>#DIV/0!</v>
      </c>
      <c r="O164" s="54">
        <f t="shared" si="141"/>
        <v>0</v>
      </c>
    </row>
    <row r="165" spans="1:16" s="7" customFormat="1" ht="15.75" hidden="1" customHeight="1" x14ac:dyDescent="0.2">
      <c r="A165" s="11"/>
      <c r="B165" s="20"/>
      <c r="C165" s="20"/>
      <c r="D165" s="79" t="s">
        <v>10</v>
      </c>
      <c r="E165" s="23">
        <f>E166</f>
        <v>0</v>
      </c>
      <c r="F165" s="23">
        <f>F166</f>
        <v>0</v>
      </c>
      <c r="G165" s="25">
        <f>G166</f>
        <v>0</v>
      </c>
      <c r="H165" s="23">
        <f>H166</f>
        <v>0</v>
      </c>
      <c r="I165" s="29">
        <f t="shared" si="149"/>
        <v>0</v>
      </c>
      <c r="J165" s="26" t="e">
        <f t="shared" si="142"/>
        <v>#DIV/0!</v>
      </c>
      <c r="K165" s="27">
        <f t="shared" si="150"/>
        <v>0</v>
      </c>
      <c r="L165" s="25">
        <f t="shared" si="159"/>
        <v>0</v>
      </c>
      <c r="M165" s="28"/>
      <c r="N165" s="30" t="e">
        <f t="shared" si="143"/>
        <v>#DIV/0!</v>
      </c>
      <c r="O165" s="54">
        <f t="shared" si="141"/>
        <v>0</v>
      </c>
      <c r="P165" s="60"/>
    </row>
    <row r="166" spans="1:16" ht="25.5" hidden="1" customHeight="1" x14ac:dyDescent="0.2">
      <c r="A166" s="100" t="s">
        <v>96</v>
      </c>
      <c r="B166" s="63"/>
      <c r="C166" s="63"/>
      <c r="D166" s="71" t="s">
        <v>1</v>
      </c>
      <c r="E166" s="28"/>
      <c r="F166" s="28"/>
      <c r="G166" s="24"/>
      <c r="H166" s="28"/>
      <c r="I166" s="29">
        <f t="shared" si="149"/>
        <v>0</v>
      </c>
      <c r="J166" s="29" t="e">
        <f t="shared" si="142"/>
        <v>#DIV/0!</v>
      </c>
      <c r="K166" s="30">
        <f t="shared" si="150"/>
        <v>0</v>
      </c>
      <c r="L166" s="25">
        <f t="shared" si="159"/>
        <v>0</v>
      </c>
      <c r="M166" s="28"/>
      <c r="N166" s="30" t="e">
        <f t="shared" si="143"/>
        <v>#DIV/0!</v>
      </c>
      <c r="O166" s="54">
        <f t="shared" si="141"/>
        <v>0</v>
      </c>
    </row>
    <row r="167" spans="1:16" ht="9" customHeight="1" x14ac:dyDescent="0.2">
      <c r="A167" s="100"/>
      <c r="B167" s="63"/>
      <c r="C167" s="63"/>
      <c r="D167" s="71"/>
      <c r="E167" s="28" t="s">
        <v>192</v>
      </c>
      <c r="F167" s="28"/>
      <c r="G167" s="25"/>
      <c r="H167" s="23"/>
      <c r="I167" s="29">
        <f t="shared" si="149"/>
        <v>0</v>
      </c>
      <c r="J167" s="29"/>
      <c r="K167" s="30">
        <f t="shared" si="150"/>
        <v>0</v>
      </c>
      <c r="L167" s="25">
        <f t="shared" si="159"/>
        <v>0</v>
      </c>
      <c r="M167" s="28"/>
      <c r="N167" s="30"/>
      <c r="O167" s="54">
        <f t="shared" si="141"/>
        <v>0</v>
      </c>
    </row>
    <row r="168" spans="1:16" ht="24" customHeight="1" x14ac:dyDescent="0.2">
      <c r="A168" s="100"/>
      <c r="B168" s="63"/>
      <c r="C168" s="63"/>
      <c r="D168" s="84" t="s">
        <v>56</v>
      </c>
      <c r="E168" s="28"/>
      <c r="F168" s="28"/>
      <c r="G168" s="23"/>
      <c r="H168" s="28"/>
      <c r="I168" s="29">
        <f t="shared" si="149"/>
        <v>0</v>
      </c>
      <c r="J168" s="29"/>
      <c r="K168" s="30">
        <f t="shared" si="150"/>
        <v>0</v>
      </c>
      <c r="L168" s="25">
        <f t="shared" si="159"/>
        <v>0</v>
      </c>
      <c r="M168" s="28"/>
      <c r="N168" s="30"/>
      <c r="O168" s="54">
        <f t="shared" si="141"/>
        <v>0</v>
      </c>
    </row>
    <row r="169" spans="1:16" ht="33" customHeight="1" x14ac:dyDescent="0.2">
      <c r="A169" s="11"/>
      <c r="B169" s="20"/>
      <c r="C169" s="20"/>
      <c r="D169" s="70" t="s">
        <v>19</v>
      </c>
      <c r="E169" s="25">
        <v>101295.21400000001</v>
      </c>
      <c r="F169" s="25">
        <v>101295.21400000001</v>
      </c>
      <c r="G169" s="25"/>
      <c r="H169" s="25">
        <v>314166.37900000002</v>
      </c>
      <c r="I169" s="109" t="s">
        <v>465</v>
      </c>
      <c r="J169" s="26"/>
      <c r="K169" s="27">
        <f t="shared" si="150"/>
        <v>0</v>
      </c>
      <c r="L169" s="25"/>
      <c r="M169" s="25">
        <v>173525.62700000001</v>
      </c>
      <c r="N169" s="50">
        <f t="shared" si="143"/>
        <v>181.04898073643037</v>
      </c>
      <c r="O169" s="53">
        <f t="shared" si="141"/>
        <v>140640.75200000001</v>
      </c>
    </row>
    <row r="170" spans="1:16" ht="21.75" customHeight="1" x14ac:dyDescent="0.2">
      <c r="A170" s="11" t="s">
        <v>57</v>
      </c>
      <c r="B170" s="21" t="s">
        <v>203</v>
      </c>
      <c r="C170" s="21"/>
      <c r="D170" s="70" t="s">
        <v>54</v>
      </c>
      <c r="E170" s="23"/>
      <c r="F170" s="25">
        <v>13326.088</v>
      </c>
      <c r="G170" s="25"/>
      <c r="H170" s="25">
        <v>9379.7330000000002</v>
      </c>
      <c r="I170" s="26">
        <f t="shared" ref="I170:I307" si="160">IF(F170&gt;0,H170/F170*100,0)</f>
        <v>70.386245385742612</v>
      </c>
      <c r="J170" s="26"/>
      <c r="K170" s="27">
        <f t="shared" si="150"/>
        <v>0</v>
      </c>
      <c r="L170" s="25"/>
      <c r="M170" s="25"/>
      <c r="N170" s="50"/>
      <c r="O170" s="53">
        <f t="shared" si="141"/>
        <v>9379.7330000000002</v>
      </c>
    </row>
    <row r="171" spans="1:16" ht="23.25" customHeight="1" x14ac:dyDescent="0.2">
      <c r="A171" s="11" t="s">
        <v>58</v>
      </c>
      <c r="B171" s="20" t="s">
        <v>120</v>
      </c>
      <c r="C171" s="20"/>
      <c r="D171" s="70" t="s">
        <v>53</v>
      </c>
      <c r="E171" s="25">
        <v>108892.099</v>
      </c>
      <c r="F171" s="25">
        <v>329215.87400000001</v>
      </c>
      <c r="G171" s="25"/>
      <c r="H171" s="25">
        <v>179187.4</v>
      </c>
      <c r="I171" s="26">
        <f>IF(F171&gt;0,H171/F171*100,0)</f>
        <v>54.428541923832022</v>
      </c>
      <c r="J171" s="26"/>
      <c r="K171" s="27">
        <f t="shared" si="150"/>
        <v>0</v>
      </c>
      <c r="L171" s="25"/>
      <c r="M171" s="25">
        <f>72576.402+261488.682</f>
        <v>334065.08400000003</v>
      </c>
      <c r="N171" s="50">
        <f t="shared" si="143"/>
        <v>53.638470041364748</v>
      </c>
      <c r="O171" s="53">
        <f t="shared" si="141"/>
        <v>-154877.68400000004</v>
      </c>
    </row>
    <row r="172" spans="1:16" ht="24" customHeight="1" x14ac:dyDescent="0.2">
      <c r="A172" s="11" t="s">
        <v>59</v>
      </c>
      <c r="B172" s="20" t="s">
        <v>121</v>
      </c>
      <c r="C172" s="20"/>
      <c r="D172" s="70" t="s">
        <v>52</v>
      </c>
      <c r="E172" s="25">
        <v>118207.57799999999</v>
      </c>
      <c r="F172" s="25">
        <v>112726.273</v>
      </c>
      <c r="G172" s="25"/>
      <c r="H172" s="25">
        <v>55264.207000000002</v>
      </c>
      <c r="I172" s="26">
        <f t="shared" si="160"/>
        <v>49.025134539842369</v>
      </c>
      <c r="J172" s="26"/>
      <c r="K172" s="27">
        <f t="shared" si="150"/>
        <v>0</v>
      </c>
      <c r="L172" s="25"/>
      <c r="M172" s="25">
        <f>94354.902+20027.186</f>
        <v>114382.088</v>
      </c>
      <c r="N172" s="27">
        <f t="shared" si="143"/>
        <v>48.315438165458211</v>
      </c>
      <c r="O172" s="53">
        <f t="shared" si="141"/>
        <v>-59117.881000000001</v>
      </c>
    </row>
    <row r="173" spans="1:16" ht="24" customHeight="1" x14ac:dyDescent="0.2">
      <c r="A173" s="11" t="s">
        <v>60</v>
      </c>
      <c r="B173" s="20" t="s">
        <v>122</v>
      </c>
      <c r="C173" s="20"/>
      <c r="D173" s="70" t="s">
        <v>107</v>
      </c>
      <c r="E173" s="25">
        <f>E176+E179+E185+E188+E191+E201</f>
        <v>1191.96</v>
      </c>
      <c r="F173" s="86">
        <f>F176+F179+F185+F188+F191+F201+F195+F182</f>
        <v>140461.59237999999</v>
      </c>
      <c r="G173" s="23">
        <f>G176+G179+G185+G188+G191+G201+G195+G182</f>
        <v>0</v>
      </c>
      <c r="H173" s="25">
        <f>H176+H179+H185+H188+H191+H201+H195+H182</f>
        <v>139524.17800000001</v>
      </c>
      <c r="I173" s="26">
        <f t="shared" si="160"/>
        <v>99.332618715111863</v>
      </c>
      <c r="J173" s="26"/>
      <c r="K173" s="27">
        <f t="shared" si="150"/>
        <v>0</v>
      </c>
      <c r="L173" s="25"/>
      <c r="M173" s="25">
        <f>M176+M179+M185+M188+M191+M201+M195+M182</f>
        <v>162324.15399999998</v>
      </c>
      <c r="N173" s="50">
        <f t="shared" si="143"/>
        <v>85.954046001065265</v>
      </c>
      <c r="O173" s="53">
        <f t="shared" si="141"/>
        <v>-22799.975999999966</v>
      </c>
    </row>
    <row r="174" spans="1:16" ht="21.75" customHeight="1" x14ac:dyDescent="0.2">
      <c r="A174" s="100"/>
      <c r="B174" s="63"/>
      <c r="C174" s="63"/>
      <c r="D174" s="74" t="s">
        <v>47</v>
      </c>
      <c r="E174" s="24"/>
      <c r="F174" s="24"/>
      <c r="G174" s="28"/>
      <c r="H174" s="28"/>
      <c r="I174" s="26">
        <f t="shared" si="160"/>
        <v>0</v>
      </c>
      <c r="J174" s="26"/>
      <c r="K174" s="27">
        <f t="shared" si="150"/>
        <v>0</v>
      </c>
      <c r="L174" s="25"/>
      <c r="M174" s="24"/>
      <c r="N174" s="40" t="e">
        <f t="shared" si="143"/>
        <v>#DIV/0!</v>
      </c>
      <c r="O174" s="54">
        <f t="shared" si="141"/>
        <v>0</v>
      </c>
    </row>
    <row r="175" spans="1:16" ht="81" hidden="1" customHeight="1" x14ac:dyDescent="0.2">
      <c r="A175" s="100" t="s">
        <v>87</v>
      </c>
      <c r="B175" s="66"/>
      <c r="C175" s="66"/>
      <c r="D175" s="80" t="s">
        <v>108</v>
      </c>
      <c r="E175" s="24"/>
      <c r="F175" s="24"/>
      <c r="G175" s="28"/>
      <c r="H175" s="28"/>
      <c r="I175" s="26">
        <f t="shared" si="160"/>
        <v>0</v>
      </c>
      <c r="J175" s="26"/>
      <c r="K175" s="27">
        <f t="shared" si="150"/>
        <v>0</v>
      </c>
      <c r="L175" s="25"/>
      <c r="M175" s="24"/>
      <c r="N175" s="40" t="e">
        <f t="shared" si="143"/>
        <v>#DIV/0!</v>
      </c>
      <c r="O175" s="54">
        <f t="shared" si="141"/>
        <v>0</v>
      </c>
    </row>
    <row r="176" spans="1:16" ht="26.25" hidden="1" customHeight="1" x14ac:dyDescent="0.2">
      <c r="A176" s="100"/>
      <c r="B176" s="63" t="s">
        <v>131</v>
      </c>
      <c r="C176" s="63"/>
      <c r="D176" s="74" t="s">
        <v>207</v>
      </c>
      <c r="E176" s="24">
        <f>E178</f>
        <v>0</v>
      </c>
      <c r="F176" s="24">
        <f t="shared" ref="F176:H176" si="161">F178</f>
        <v>0</v>
      </c>
      <c r="G176" s="28">
        <f t="shared" si="161"/>
        <v>0</v>
      </c>
      <c r="H176" s="28">
        <f t="shared" si="161"/>
        <v>0</v>
      </c>
      <c r="I176" s="29">
        <f t="shared" si="160"/>
        <v>0</v>
      </c>
      <c r="J176" s="29"/>
      <c r="K176" s="30">
        <f t="shared" si="150"/>
        <v>0</v>
      </c>
      <c r="L176" s="24"/>
      <c r="M176" s="24">
        <f t="shared" ref="M176" si="162">M178</f>
        <v>0</v>
      </c>
      <c r="N176" s="40" t="e">
        <f t="shared" si="143"/>
        <v>#DIV/0!</v>
      </c>
      <c r="O176" s="54">
        <f t="shared" si="141"/>
        <v>0</v>
      </c>
    </row>
    <row r="177" spans="1:15" ht="14.25" hidden="1" customHeight="1" x14ac:dyDescent="0.2">
      <c r="A177" s="100"/>
      <c r="B177" s="63"/>
      <c r="C177" s="63"/>
      <c r="D177" s="73" t="s">
        <v>46</v>
      </c>
      <c r="E177" s="24"/>
      <c r="F177" s="24"/>
      <c r="G177" s="28"/>
      <c r="H177" s="28"/>
      <c r="I177" s="29">
        <f t="shared" si="160"/>
        <v>0</v>
      </c>
      <c r="J177" s="29"/>
      <c r="K177" s="30">
        <f t="shared" si="150"/>
        <v>0</v>
      </c>
      <c r="L177" s="24"/>
      <c r="M177" s="24"/>
      <c r="N177" s="40" t="e">
        <f t="shared" si="143"/>
        <v>#DIV/0!</v>
      </c>
      <c r="O177" s="54">
        <f t="shared" si="141"/>
        <v>0</v>
      </c>
    </row>
    <row r="178" spans="1:15" ht="17.25" hidden="1" customHeight="1" x14ac:dyDescent="0.2">
      <c r="A178" s="100"/>
      <c r="B178" s="63" t="s">
        <v>194</v>
      </c>
      <c r="C178" s="63"/>
      <c r="D178" s="81" t="s">
        <v>289</v>
      </c>
      <c r="E178" s="24"/>
      <c r="F178" s="24"/>
      <c r="G178" s="28"/>
      <c r="H178" s="28"/>
      <c r="I178" s="29">
        <f t="shared" si="160"/>
        <v>0</v>
      </c>
      <c r="J178" s="29"/>
      <c r="K178" s="30">
        <f t="shared" si="150"/>
        <v>0</v>
      </c>
      <c r="L178" s="24"/>
      <c r="M178" s="24"/>
      <c r="N178" s="40" t="e">
        <f t="shared" si="143"/>
        <v>#DIV/0!</v>
      </c>
      <c r="O178" s="54">
        <f t="shared" si="141"/>
        <v>0</v>
      </c>
    </row>
    <row r="179" spans="1:15" ht="46.5" customHeight="1" x14ac:dyDescent="0.2">
      <c r="A179" s="100"/>
      <c r="B179" s="63" t="s">
        <v>179</v>
      </c>
      <c r="C179" s="63"/>
      <c r="D179" s="74" t="s">
        <v>224</v>
      </c>
      <c r="E179" s="24">
        <f>E181</f>
        <v>115</v>
      </c>
      <c r="F179" s="24">
        <f t="shared" ref="F179" si="163">F181</f>
        <v>115</v>
      </c>
      <c r="G179" s="28"/>
      <c r="H179" s="28">
        <f>H181</f>
        <v>114.996</v>
      </c>
      <c r="I179" s="29">
        <f t="shared" si="160"/>
        <v>99.996521739130429</v>
      </c>
      <c r="J179" s="29"/>
      <c r="K179" s="30">
        <f t="shared" si="150"/>
        <v>0</v>
      </c>
      <c r="L179" s="24"/>
      <c r="M179" s="24">
        <f>M181</f>
        <v>0</v>
      </c>
      <c r="N179" s="40" t="e">
        <f t="shared" si="143"/>
        <v>#DIV/0!</v>
      </c>
      <c r="O179" s="54">
        <f t="shared" si="141"/>
        <v>114.996</v>
      </c>
    </row>
    <row r="180" spans="1:15" ht="20.25" customHeight="1" x14ac:dyDescent="0.2">
      <c r="A180" s="100"/>
      <c r="B180" s="63"/>
      <c r="C180" s="63"/>
      <c r="D180" s="73" t="s">
        <v>46</v>
      </c>
      <c r="E180" s="24"/>
      <c r="F180" s="24"/>
      <c r="G180" s="28"/>
      <c r="H180" s="28"/>
      <c r="I180" s="29">
        <f t="shared" si="160"/>
        <v>0</v>
      </c>
      <c r="J180" s="29"/>
      <c r="K180" s="30">
        <f t="shared" si="150"/>
        <v>0</v>
      </c>
      <c r="L180" s="24"/>
      <c r="M180" s="24"/>
      <c r="N180" s="40" t="e">
        <f t="shared" si="143"/>
        <v>#DIV/0!</v>
      </c>
      <c r="O180" s="54">
        <f t="shared" si="141"/>
        <v>0</v>
      </c>
    </row>
    <row r="181" spans="1:15" ht="47.25" customHeight="1" x14ac:dyDescent="0.2">
      <c r="A181" s="100" t="s">
        <v>69</v>
      </c>
      <c r="B181" s="64" t="s">
        <v>149</v>
      </c>
      <c r="C181" s="64" t="s">
        <v>150</v>
      </c>
      <c r="D181" s="73" t="s">
        <v>151</v>
      </c>
      <c r="E181" s="24">
        <v>115</v>
      </c>
      <c r="F181" s="24">
        <v>115</v>
      </c>
      <c r="G181" s="28"/>
      <c r="H181" s="28">
        <v>114.996</v>
      </c>
      <c r="I181" s="29">
        <f t="shared" si="160"/>
        <v>99.996521739130429</v>
      </c>
      <c r="J181" s="29"/>
      <c r="K181" s="30">
        <f t="shared" si="150"/>
        <v>0</v>
      </c>
      <c r="L181" s="24"/>
      <c r="M181" s="24"/>
      <c r="N181" s="40" t="e">
        <f t="shared" si="143"/>
        <v>#DIV/0!</v>
      </c>
      <c r="O181" s="54">
        <f t="shared" si="141"/>
        <v>114.996</v>
      </c>
    </row>
    <row r="182" spans="1:15" ht="23.25" hidden="1" customHeight="1" x14ac:dyDescent="0.2">
      <c r="A182" s="100"/>
      <c r="B182" s="63" t="s">
        <v>157</v>
      </c>
      <c r="C182" s="64"/>
      <c r="D182" s="74" t="s">
        <v>158</v>
      </c>
      <c r="E182" s="24"/>
      <c r="F182" s="24">
        <f>F184</f>
        <v>0</v>
      </c>
      <c r="G182" s="28">
        <f t="shared" ref="G182:H182" si="164">G184</f>
        <v>0</v>
      </c>
      <c r="H182" s="28">
        <f t="shared" si="164"/>
        <v>0</v>
      </c>
      <c r="I182" s="29">
        <f t="shared" ref="I182:I184" si="165">IF(F182&gt;0,H182/F182*100,0)</f>
        <v>0</v>
      </c>
      <c r="J182" s="29"/>
      <c r="K182" s="30">
        <f t="shared" ref="K182:K184" si="166">IF(G182&gt;0,H182/G182*100,0)</f>
        <v>0</v>
      </c>
      <c r="L182" s="24"/>
      <c r="M182" s="24">
        <f>M184</f>
        <v>0</v>
      </c>
      <c r="N182" s="40" t="e">
        <f t="shared" si="143"/>
        <v>#DIV/0!</v>
      </c>
      <c r="O182" s="54">
        <f t="shared" si="141"/>
        <v>0</v>
      </c>
    </row>
    <row r="183" spans="1:15" ht="16.5" hidden="1" customHeight="1" x14ac:dyDescent="0.2">
      <c r="A183" s="100"/>
      <c r="B183" s="64"/>
      <c r="C183" s="64"/>
      <c r="D183" s="73" t="s">
        <v>46</v>
      </c>
      <c r="E183" s="24"/>
      <c r="F183" s="24"/>
      <c r="G183" s="28"/>
      <c r="H183" s="28"/>
      <c r="I183" s="29">
        <f t="shared" si="165"/>
        <v>0</v>
      </c>
      <c r="J183" s="29"/>
      <c r="K183" s="30">
        <f t="shared" si="166"/>
        <v>0</v>
      </c>
      <c r="L183" s="24"/>
      <c r="M183" s="24"/>
      <c r="N183" s="40" t="e">
        <f t="shared" si="143"/>
        <v>#DIV/0!</v>
      </c>
      <c r="O183" s="54">
        <f t="shared" si="141"/>
        <v>0</v>
      </c>
    </row>
    <row r="184" spans="1:15" ht="59.25" hidden="1" customHeight="1" x14ac:dyDescent="0.2">
      <c r="A184" s="100"/>
      <c r="B184" s="64" t="s">
        <v>378</v>
      </c>
      <c r="C184" s="64"/>
      <c r="D184" s="73" t="s">
        <v>379</v>
      </c>
      <c r="E184" s="24"/>
      <c r="F184" s="24"/>
      <c r="G184" s="28"/>
      <c r="H184" s="28"/>
      <c r="I184" s="29">
        <f t="shared" si="165"/>
        <v>0</v>
      </c>
      <c r="J184" s="29"/>
      <c r="K184" s="30">
        <f t="shared" si="166"/>
        <v>0</v>
      </c>
      <c r="L184" s="24"/>
      <c r="M184" s="24"/>
      <c r="N184" s="40" t="e">
        <f t="shared" si="143"/>
        <v>#DIV/0!</v>
      </c>
      <c r="O184" s="54">
        <f t="shared" si="141"/>
        <v>0</v>
      </c>
    </row>
    <row r="185" spans="1:15" ht="25.5" hidden="1" customHeight="1" x14ac:dyDescent="0.2">
      <c r="A185" s="100"/>
      <c r="B185" s="63" t="s">
        <v>225</v>
      </c>
      <c r="C185" s="63"/>
      <c r="D185" s="74" t="s">
        <v>156</v>
      </c>
      <c r="E185" s="24">
        <f>E187</f>
        <v>0</v>
      </c>
      <c r="F185" s="24">
        <f t="shared" ref="F185:H185" si="167">F187</f>
        <v>0</v>
      </c>
      <c r="G185" s="28">
        <f t="shared" si="167"/>
        <v>0</v>
      </c>
      <c r="H185" s="28">
        <f t="shared" si="167"/>
        <v>0</v>
      </c>
      <c r="I185" s="29">
        <f t="shared" si="160"/>
        <v>0</v>
      </c>
      <c r="J185" s="26"/>
      <c r="K185" s="27">
        <f t="shared" si="150"/>
        <v>0</v>
      </c>
      <c r="L185" s="25"/>
      <c r="M185" s="24">
        <f t="shared" ref="M185" si="168">M187</f>
        <v>0</v>
      </c>
      <c r="N185" s="40" t="e">
        <f t="shared" si="143"/>
        <v>#DIV/0!</v>
      </c>
      <c r="O185" s="54">
        <f t="shared" si="141"/>
        <v>0</v>
      </c>
    </row>
    <row r="186" spans="1:15" ht="20.25" hidden="1" customHeight="1" x14ac:dyDescent="0.2">
      <c r="A186" s="100"/>
      <c r="B186" s="63"/>
      <c r="C186" s="63"/>
      <c r="D186" s="73" t="s">
        <v>46</v>
      </c>
      <c r="E186" s="24"/>
      <c r="F186" s="24"/>
      <c r="G186" s="28"/>
      <c r="H186" s="28"/>
      <c r="I186" s="29">
        <f t="shared" si="160"/>
        <v>0</v>
      </c>
      <c r="J186" s="26"/>
      <c r="K186" s="27">
        <f t="shared" si="150"/>
        <v>0</v>
      </c>
      <c r="L186" s="25"/>
      <c r="M186" s="24"/>
      <c r="N186" s="40" t="e">
        <f t="shared" si="143"/>
        <v>#DIV/0!</v>
      </c>
      <c r="O186" s="54">
        <f t="shared" si="141"/>
        <v>0</v>
      </c>
    </row>
    <row r="187" spans="1:15" ht="46.5" hidden="1" customHeight="1" x14ac:dyDescent="0.2">
      <c r="A187" s="100" t="s">
        <v>67</v>
      </c>
      <c r="B187" s="64" t="s">
        <v>226</v>
      </c>
      <c r="C187" s="64" t="s">
        <v>136</v>
      </c>
      <c r="D187" s="73" t="s">
        <v>435</v>
      </c>
      <c r="E187" s="24"/>
      <c r="F187" s="24"/>
      <c r="G187" s="28"/>
      <c r="H187" s="28"/>
      <c r="I187" s="29">
        <f t="shared" si="160"/>
        <v>0</v>
      </c>
      <c r="J187" s="26"/>
      <c r="K187" s="27">
        <f t="shared" si="150"/>
        <v>0</v>
      </c>
      <c r="L187" s="25"/>
      <c r="M187" s="24"/>
      <c r="N187" s="40" t="e">
        <f t="shared" si="143"/>
        <v>#DIV/0!</v>
      </c>
      <c r="O187" s="54">
        <f t="shared" si="141"/>
        <v>0</v>
      </c>
    </row>
    <row r="188" spans="1:15" ht="31.5" customHeight="1" x14ac:dyDescent="0.2">
      <c r="A188" s="100"/>
      <c r="B188" s="63" t="s">
        <v>155</v>
      </c>
      <c r="C188" s="63"/>
      <c r="D188" s="74" t="s">
        <v>415</v>
      </c>
      <c r="E188" s="24">
        <f>E190</f>
        <v>175</v>
      </c>
      <c r="F188" s="24">
        <f t="shared" ref="F188:H188" si="169">F190</f>
        <v>175</v>
      </c>
      <c r="G188" s="28"/>
      <c r="H188" s="28">
        <f t="shared" si="169"/>
        <v>172.6</v>
      </c>
      <c r="I188" s="29">
        <f t="shared" si="160"/>
        <v>98.628571428571419</v>
      </c>
      <c r="J188" s="29"/>
      <c r="K188" s="30">
        <f t="shared" si="150"/>
        <v>0</v>
      </c>
      <c r="L188" s="24"/>
      <c r="M188" s="24">
        <f t="shared" ref="M188" si="170">M190</f>
        <v>0</v>
      </c>
      <c r="N188" s="40" t="e">
        <f t="shared" si="143"/>
        <v>#DIV/0!</v>
      </c>
      <c r="O188" s="54">
        <f t="shared" si="141"/>
        <v>172.6</v>
      </c>
    </row>
    <row r="189" spans="1:15" ht="21" customHeight="1" x14ac:dyDescent="0.2">
      <c r="A189" s="100"/>
      <c r="B189" s="63"/>
      <c r="C189" s="63"/>
      <c r="D189" s="73" t="s">
        <v>46</v>
      </c>
      <c r="E189" s="24"/>
      <c r="F189" s="24"/>
      <c r="G189" s="28"/>
      <c r="H189" s="28"/>
      <c r="I189" s="29">
        <f t="shared" si="160"/>
        <v>0</v>
      </c>
      <c r="J189" s="29"/>
      <c r="K189" s="30">
        <f t="shared" si="150"/>
        <v>0</v>
      </c>
      <c r="L189" s="24"/>
      <c r="M189" s="24"/>
      <c r="N189" s="40" t="e">
        <f t="shared" si="143"/>
        <v>#DIV/0!</v>
      </c>
      <c r="O189" s="54">
        <f t="shared" si="141"/>
        <v>0</v>
      </c>
    </row>
    <row r="190" spans="1:15" ht="33.75" customHeight="1" x14ac:dyDescent="0.2">
      <c r="A190" s="100" t="s">
        <v>103</v>
      </c>
      <c r="B190" s="64" t="s">
        <v>159</v>
      </c>
      <c r="C190" s="64" t="s">
        <v>136</v>
      </c>
      <c r="D190" s="73" t="s">
        <v>432</v>
      </c>
      <c r="E190" s="24">
        <v>175</v>
      </c>
      <c r="F190" s="24">
        <v>175</v>
      </c>
      <c r="G190" s="28"/>
      <c r="H190" s="28">
        <v>172.6</v>
      </c>
      <c r="I190" s="29">
        <f t="shared" si="160"/>
        <v>98.628571428571419</v>
      </c>
      <c r="J190" s="29"/>
      <c r="K190" s="30">
        <f t="shared" si="150"/>
        <v>0</v>
      </c>
      <c r="L190" s="24"/>
      <c r="M190" s="24"/>
      <c r="N190" s="40" t="e">
        <f t="shared" si="143"/>
        <v>#DIV/0!</v>
      </c>
      <c r="O190" s="54">
        <f t="shared" si="141"/>
        <v>172.6</v>
      </c>
    </row>
    <row r="191" spans="1:15" ht="18" customHeight="1" x14ac:dyDescent="0.2">
      <c r="A191" s="100"/>
      <c r="B191" s="63" t="s">
        <v>165</v>
      </c>
      <c r="C191" s="64"/>
      <c r="D191" s="74" t="s">
        <v>167</v>
      </c>
      <c r="E191" s="24">
        <f>E194</f>
        <v>0</v>
      </c>
      <c r="F191" s="24">
        <f>F194+F193</f>
        <v>1859.54</v>
      </c>
      <c r="G191" s="24">
        <f t="shared" ref="G191:H191" si="171">G194+G193</f>
        <v>0</v>
      </c>
      <c r="H191" s="24">
        <f t="shared" si="171"/>
        <v>1405.3809999999999</v>
      </c>
      <c r="I191" s="29">
        <f t="shared" si="160"/>
        <v>75.576809318433575</v>
      </c>
      <c r="J191" s="29"/>
      <c r="K191" s="30">
        <f t="shared" si="150"/>
        <v>0</v>
      </c>
      <c r="L191" s="24"/>
      <c r="M191" s="24">
        <f>M194+M193</f>
        <v>0</v>
      </c>
      <c r="N191" s="40" t="e">
        <f t="shared" si="143"/>
        <v>#DIV/0!</v>
      </c>
      <c r="O191" s="54">
        <f t="shared" si="141"/>
        <v>1405.3809999999999</v>
      </c>
    </row>
    <row r="192" spans="1:15" ht="15" customHeight="1" x14ac:dyDescent="0.2">
      <c r="A192" s="100"/>
      <c r="B192" s="63"/>
      <c r="C192" s="64"/>
      <c r="D192" s="73" t="s">
        <v>46</v>
      </c>
      <c r="E192" s="24"/>
      <c r="F192" s="24"/>
      <c r="G192" s="28"/>
      <c r="H192" s="28"/>
      <c r="I192" s="29">
        <f t="shared" si="160"/>
        <v>0</v>
      </c>
      <c r="J192" s="29"/>
      <c r="K192" s="30"/>
      <c r="L192" s="24"/>
      <c r="M192" s="24"/>
      <c r="N192" s="40" t="e">
        <f t="shared" ref="N192:N193" si="172">H192/M192*100</f>
        <v>#DIV/0!</v>
      </c>
      <c r="O192" s="54">
        <f t="shared" ref="O192:O193" si="173">H192-M192</f>
        <v>0</v>
      </c>
    </row>
    <row r="193" spans="1:15" ht="15" customHeight="1" x14ac:dyDescent="0.2">
      <c r="A193" s="100"/>
      <c r="B193" s="64" t="s">
        <v>438</v>
      </c>
      <c r="C193" s="63"/>
      <c r="D193" s="73" t="s">
        <v>439</v>
      </c>
      <c r="E193" s="24"/>
      <c r="F193" s="24">
        <v>664.72799999999995</v>
      </c>
      <c r="G193" s="28"/>
      <c r="H193" s="28">
        <v>210.56899999999999</v>
      </c>
      <c r="I193" s="29">
        <f t="shared" si="160"/>
        <v>31.67746807716841</v>
      </c>
      <c r="J193" s="29"/>
      <c r="K193" s="30"/>
      <c r="L193" s="24"/>
      <c r="M193" s="24"/>
      <c r="N193" s="40" t="e">
        <f t="shared" si="172"/>
        <v>#DIV/0!</v>
      </c>
      <c r="O193" s="54">
        <f t="shared" si="173"/>
        <v>210.56899999999999</v>
      </c>
    </row>
    <row r="194" spans="1:15" ht="47.25" x14ac:dyDescent="0.2">
      <c r="A194" s="100" t="s">
        <v>71</v>
      </c>
      <c r="B194" s="64" t="s">
        <v>234</v>
      </c>
      <c r="C194" s="64"/>
      <c r="D194" s="73" t="s">
        <v>369</v>
      </c>
      <c r="E194" s="24"/>
      <c r="F194" s="24">
        <v>1194.8119999999999</v>
      </c>
      <c r="G194" s="28"/>
      <c r="H194" s="24">
        <v>1194.8119999999999</v>
      </c>
      <c r="I194" s="29">
        <f t="shared" si="160"/>
        <v>100</v>
      </c>
      <c r="J194" s="29"/>
      <c r="K194" s="30">
        <f t="shared" si="150"/>
        <v>0</v>
      </c>
      <c r="L194" s="24"/>
      <c r="M194" s="24"/>
      <c r="N194" s="40" t="e">
        <f t="shared" si="143"/>
        <v>#DIV/0!</v>
      </c>
      <c r="O194" s="54">
        <f t="shared" si="141"/>
        <v>1194.8119999999999</v>
      </c>
    </row>
    <row r="195" spans="1:15" ht="31.5" x14ac:dyDescent="0.2">
      <c r="A195" s="100"/>
      <c r="B195" s="63" t="s">
        <v>340</v>
      </c>
      <c r="C195" s="63"/>
      <c r="D195" s="74" t="s">
        <v>339</v>
      </c>
      <c r="E195" s="24"/>
      <c r="F195" s="31">
        <f>F197+F199+F198+F200</f>
        <v>137410.09237999999</v>
      </c>
      <c r="G195" s="33">
        <f t="shared" ref="G195" si="174">G197+G199+G198</f>
        <v>0</v>
      </c>
      <c r="H195" s="24">
        <f>H197+H199+H198+H200</f>
        <v>136929.24100000001</v>
      </c>
      <c r="I195" s="29">
        <f t="shared" si="160"/>
        <v>99.650061089639465</v>
      </c>
      <c r="J195" s="29"/>
      <c r="K195" s="30"/>
      <c r="L195" s="24"/>
      <c r="M195" s="24">
        <f>M197+M199+M198+M200</f>
        <v>161422.19399999999</v>
      </c>
      <c r="N195" s="58">
        <f t="shared" si="143"/>
        <v>84.826774811399247</v>
      </c>
      <c r="O195" s="54">
        <f t="shared" si="141"/>
        <v>-24492.95299999998</v>
      </c>
    </row>
    <row r="196" spans="1:15" ht="15.75" x14ac:dyDescent="0.2">
      <c r="A196" s="100"/>
      <c r="B196" s="63"/>
      <c r="C196" s="63"/>
      <c r="D196" s="73" t="s">
        <v>46</v>
      </c>
      <c r="E196" s="24"/>
      <c r="F196" s="24"/>
      <c r="G196" s="28"/>
      <c r="H196" s="28"/>
      <c r="I196" s="29">
        <f t="shared" si="160"/>
        <v>0</v>
      </c>
      <c r="J196" s="29"/>
      <c r="K196" s="30"/>
      <c r="L196" s="24"/>
      <c r="M196" s="24"/>
      <c r="N196" s="40" t="e">
        <f t="shared" si="143"/>
        <v>#DIV/0!</v>
      </c>
      <c r="O196" s="54">
        <f t="shared" si="141"/>
        <v>0</v>
      </c>
    </row>
    <row r="197" spans="1:15" ht="240" x14ac:dyDescent="0.2">
      <c r="A197" s="100"/>
      <c r="B197" s="64" t="s">
        <v>341</v>
      </c>
      <c r="C197" s="64"/>
      <c r="D197" s="88" t="s">
        <v>419</v>
      </c>
      <c r="E197" s="24"/>
      <c r="F197" s="31"/>
      <c r="G197" s="28"/>
      <c r="H197" s="28"/>
      <c r="I197" s="29">
        <f t="shared" si="160"/>
        <v>0</v>
      </c>
      <c r="J197" s="29"/>
      <c r="K197" s="30"/>
      <c r="L197" s="24"/>
      <c r="M197" s="24">
        <v>123718.717</v>
      </c>
      <c r="N197" s="90" t="s">
        <v>425</v>
      </c>
      <c r="O197" s="54">
        <f t="shared" si="141"/>
        <v>-123718.717</v>
      </c>
    </row>
    <row r="198" spans="1:15" ht="240" x14ac:dyDescent="0.2">
      <c r="A198" s="100"/>
      <c r="B198" s="64" t="s">
        <v>356</v>
      </c>
      <c r="C198" s="64"/>
      <c r="D198" s="88" t="s">
        <v>420</v>
      </c>
      <c r="E198" s="24"/>
      <c r="F198" s="31"/>
      <c r="G198" s="28"/>
      <c r="H198" s="28"/>
      <c r="I198" s="29">
        <f t="shared" si="160"/>
        <v>0</v>
      </c>
      <c r="J198" s="29"/>
      <c r="K198" s="30"/>
      <c r="L198" s="24"/>
      <c r="M198" s="24">
        <v>27497.267</v>
      </c>
      <c r="N198" s="39">
        <f t="shared" si="143"/>
        <v>0</v>
      </c>
      <c r="O198" s="54">
        <f t="shared" si="141"/>
        <v>-27497.267</v>
      </c>
    </row>
    <row r="199" spans="1:15" ht="165" x14ac:dyDescent="0.2">
      <c r="A199" s="100"/>
      <c r="B199" s="64" t="s">
        <v>351</v>
      </c>
      <c r="C199" s="64"/>
      <c r="D199" s="88" t="s">
        <v>421</v>
      </c>
      <c r="E199" s="24"/>
      <c r="F199" s="24"/>
      <c r="G199" s="28"/>
      <c r="H199" s="28"/>
      <c r="I199" s="29">
        <f t="shared" si="160"/>
        <v>0</v>
      </c>
      <c r="J199" s="29"/>
      <c r="K199" s="30"/>
      <c r="L199" s="24"/>
      <c r="M199" s="24">
        <v>10206.209999999999</v>
      </c>
      <c r="N199" s="39">
        <f t="shared" si="143"/>
        <v>0</v>
      </c>
      <c r="O199" s="54">
        <f t="shared" si="141"/>
        <v>-10206.209999999999</v>
      </c>
    </row>
    <row r="200" spans="1:15" ht="230.25" customHeight="1" x14ac:dyDescent="0.2">
      <c r="A200" s="100"/>
      <c r="B200" s="64" t="s">
        <v>440</v>
      </c>
      <c r="C200" s="64"/>
      <c r="D200" s="95" t="s">
        <v>441</v>
      </c>
      <c r="E200" s="24"/>
      <c r="F200" s="31">
        <v>137410.09237999999</v>
      </c>
      <c r="G200" s="28"/>
      <c r="H200" s="28">
        <v>136929.24100000001</v>
      </c>
      <c r="I200" s="29">
        <f t="shared" ref="I200" si="175">IF(F200&gt;0,H200/F200*100,0)</f>
        <v>99.650061089639465</v>
      </c>
      <c r="J200" s="29"/>
      <c r="K200" s="30"/>
      <c r="L200" s="24"/>
      <c r="M200" s="24"/>
      <c r="N200" s="39" t="e">
        <f t="shared" ref="N200" si="176">H200/M200*100</f>
        <v>#DIV/0!</v>
      </c>
      <c r="O200" s="54">
        <f t="shared" ref="O200" si="177">H200-M200</f>
        <v>136929.24100000001</v>
      </c>
    </row>
    <row r="201" spans="1:15" ht="21.75" customHeight="1" x14ac:dyDescent="0.2">
      <c r="A201" s="100"/>
      <c r="B201" s="64" t="s">
        <v>236</v>
      </c>
      <c r="C201" s="64"/>
      <c r="D201" s="74" t="s">
        <v>237</v>
      </c>
      <c r="E201" s="24">
        <f>E203+E204</f>
        <v>901.96</v>
      </c>
      <c r="F201" s="24">
        <f t="shared" ref="F201:H201" si="178">F203+F204</f>
        <v>901.96</v>
      </c>
      <c r="G201" s="28">
        <f t="shared" si="178"/>
        <v>0</v>
      </c>
      <c r="H201" s="28">
        <f t="shared" si="178"/>
        <v>901.96</v>
      </c>
      <c r="I201" s="29">
        <f t="shared" si="160"/>
        <v>100</v>
      </c>
      <c r="J201" s="29"/>
      <c r="K201" s="30">
        <f t="shared" si="150"/>
        <v>0</v>
      </c>
      <c r="L201" s="24"/>
      <c r="M201" s="24">
        <f>M203+M204</f>
        <v>901.96</v>
      </c>
      <c r="N201" s="58">
        <f t="shared" si="143"/>
        <v>100</v>
      </c>
      <c r="O201" s="54">
        <f t="shared" si="141"/>
        <v>0</v>
      </c>
    </row>
    <row r="202" spans="1:15" ht="21.75" customHeight="1" x14ac:dyDescent="0.2">
      <c r="A202" s="100"/>
      <c r="B202" s="64"/>
      <c r="C202" s="64"/>
      <c r="D202" s="73" t="s">
        <v>46</v>
      </c>
      <c r="E202" s="24"/>
      <c r="F202" s="24"/>
      <c r="G202" s="28"/>
      <c r="H202" s="28"/>
      <c r="I202" s="29"/>
      <c r="J202" s="29"/>
      <c r="K202" s="30"/>
      <c r="L202" s="24"/>
      <c r="M202" s="24"/>
      <c r="N202" s="58"/>
      <c r="O202" s="54">
        <f t="shared" si="141"/>
        <v>0</v>
      </c>
    </row>
    <row r="203" spans="1:15" ht="30" hidden="1" customHeight="1" x14ac:dyDescent="0.2">
      <c r="A203" s="100" t="s">
        <v>30</v>
      </c>
      <c r="B203" s="64" t="s">
        <v>238</v>
      </c>
      <c r="C203" s="63" t="s">
        <v>168</v>
      </c>
      <c r="D203" s="73" t="s">
        <v>436</v>
      </c>
      <c r="E203" s="24"/>
      <c r="F203" s="24"/>
      <c r="G203" s="24"/>
      <c r="H203" s="24"/>
      <c r="I203" s="29">
        <f t="shared" si="160"/>
        <v>0</v>
      </c>
      <c r="J203" s="29"/>
      <c r="K203" s="30">
        <f t="shared" si="150"/>
        <v>0</v>
      </c>
      <c r="L203" s="24"/>
      <c r="M203" s="24"/>
      <c r="N203" s="58" t="e">
        <f t="shared" si="143"/>
        <v>#DIV/0!</v>
      </c>
      <c r="O203" s="54">
        <f t="shared" si="141"/>
        <v>0</v>
      </c>
    </row>
    <row r="204" spans="1:15" ht="27.75" customHeight="1" x14ac:dyDescent="0.2">
      <c r="A204" s="100" t="s">
        <v>25</v>
      </c>
      <c r="B204" s="64" t="s">
        <v>239</v>
      </c>
      <c r="C204" s="63"/>
      <c r="D204" s="73" t="s">
        <v>240</v>
      </c>
      <c r="E204" s="24">
        <v>901.96</v>
      </c>
      <c r="F204" s="24">
        <v>901.96</v>
      </c>
      <c r="G204" s="24"/>
      <c r="H204" s="24">
        <v>901.96</v>
      </c>
      <c r="I204" s="29">
        <f t="shared" si="160"/>
        <v>100</v>
      </c>
      <c r="J204" s="29"/>
      <c r="K204" s="30">
        <f t="shared" si="150"/>
        <v>0</v>
      </c>
      <c r="L204" s="24"/>
      <c r="M204" s="24">
        <v>901.96</v>
      </c>
      <c r="N204" s="58">
        <f t="shared" si="143"/>
        <v>100</v>
      </c>
      <c r="O204" s="54">
        <f t="shared" si="141"/>
        <v>0</v>
      </c>
    </row>
    <row r="205" spans="1:15" ht="12.75" hidden="1" customHeight="1" x14ac:dyDescent="0.2">
      <c r="A205" s="100" t="s">
        <v>71</v>
      </c>
      <c r="B205" s="63"/>
      <c r="C205" s="63"/>
      <c r="D205" s="82" t="s">
        <v>66</v>
      </c>
      <c r="E205" s="24"/>
      <c r="F205" s="24"/>
      <c r="G205" s="24"/>
      <c r="H205" s="24"/>
      <c r="I205" s="29">
        <f t="shared" si="160"/>
        <v>0</v>
      </c>
      <c r="J205" s="29"/>
      <c r="K205" s="30">
        <f t="shared" si="150"/>
        <v>0</v>
      </c>
      <c r="L205" s="24"/>
      <c r="M205" s="24"/>
      <c r="N205" s="40" t="e">
        <f t="shared" si="143"/>
        <v>#DIV/0!</v>
      </c>
      <c r="O205" s="54">
        <f t="shared" si="141"/>
        <v>0</v>
      </c>
    </row>
    <row r="206" spans="1:15" ht="23.25" customHeight="1" x14ac:dyDescent="0.2">
      <c r="A206" s="11" t="s">
        <v>35</v>
      </c>
      <c r="B206" s="20" t="s">
        <v>169</v>
      </c>
      <c r="C206" s="20"/>
      <c r="D206" s="70" t="s">
        <v>49</v>
      </c>
      <c r="E206" s="25">
        <v>16248.358</v>
      </c>
      <c r="F206" s="25">
        <v>49858.866999999998</v>
      </c>
      <c r="G206" s="25"/>
      <c r="H206" s="25">
        <v>28294.817999999999</v>
      </c>
      <c r="I206" s="26">
        <f t="shared" si="160"/>
        <v>56.749821451016928</v>
      </c>
      <c r="J206" s="26"/>
      <c r="K206" s="27">
        <f t="shared" si="150"/>
        <v>0</v>
      </c>
      <c r="L206" s="25"/>
      <c r="M206" s="25">
        <v>1407.143</v>
      </c>
      <c r="N206" s="109" t="s">
        <v>464</v>
      </c>
      <c r="O206" s="53">
        <f t="shared" si="141"/>
        <v>26887.674999999999</v>
      </c>
    </row>
    <row r="207" spans="1:15" ht="24.75" customHeight="1" x14ac:dyDescent="0.2">
      <c r="A207" s="11" t="s">
        <v>37</v>
      </c>
      <c r="B207" s="20" t="s">
        <v>170</v>
      </c>
      <c r="C207" s="20"/>
      <c r="D207" s="70" t="s">
        <v>51</v>
      </c>
      <c r="E207" s="25">
        <v>3062.3240000000001</v>
      </c>
      <c r="F207" s="25">
        <v>7503.7250000000004</v>
      </c>
      <c r="G207" s="25"/>
      <c r="H207" s="25">
        <v>5915.5360000000001</v>
      </c>
      <c r="I207" s="26">
        <f t="shared" si="160"/>
        <v>78.834658786136217</v>
      </c>
      <c r="J207" s="26"/>
      <c r="K207" s="27">
        <f t="shared" si="150"/>
        <v>0</v>
      </c>
      <c r="L207" s="25"/>
      <c r="M207" s="25">
        <f>3277.05</f>
        <v>3277.05</v>
      </c>
      <c r="N207" s="50">
        <f t="shared" si="143"/>
        <v>180.51405990143573</v>
      </c>
      <c r="O207" s="53">
        <f t="shared" si="141"/>
        <v>2638.4859999999999</v>
      </c>
    </row>
    <row r="208" spans="1:15" ht="22.5" customHeight="1" x14ac:dyDescent="0.2">
      <c r="A208" s="11" t="s">
        <v>29</v>
      </c>
      <c r="B208" s="20" t="s">
        <v>171</v>
      </c>
      <c r="C208" s="20"/>
      <c r="D208" s="70" t="s">
        <v>106</v>
      </c>
      <c r="E208" s="25">
        <f>E210+E213+E214+E219+E220</f>
        <v>321766.38699999999</v>
      </c>
      <c r="F208" s="25">
        <f>F210+F213+F214+F219+F220+F221</f>
        <v>384008.67699999997</v>
      </c>
      <c r="G208" s="25">
        <f t="shared" ref="G208" si="179">G210+G213+G214+G219+G220</f>
        <v>0</v>
      </c>
      <c r="H208" s="25">
        <f>H210+H213+H214+H219+H220+H221</f>
        <v>259505.46100000001</v>
      </c>
      <c r="I208" s="26">
        <f t="shared" si="160"/>
        <v>67.578020118540195</v>
      </c>
      <c r="J208" s="26"/>
      <c r="K208" s="27">
        <f t="shared" si="150"/>
        <v>0</v>
      </c>
      <c r="L208" s="25"/>
      <c r="M208" s="25">
        <f>M210+M213+M214+M219+M220</f>
        <v>120848.67400000001</v>
      </c>
      <c r="N208" s="109" t="s">
        <v>463</v>
      </c>
      <c r="O208" s="53">
        <f t="shared" si="141"/>
        <v>138656.78700000001</v>
      </c>
    </row>
    <row r="209" spans="1:15" ht="21" customHeight="1" x14ac:dyDescent="0.2">
      <c r="A209" s="100"/>
      <c r="B209" s="63"/>
      <c r="C209" s="63"/>
      <c r="D209" s="74" t="s">
        <v>47</v>
      </c>
      <c r="E209" s="28"/>
      <c r="F209" s="24"/>
      <c r="G209" s="28"/>
      <c r="H209" s="24"/>
      <c r="I209" s="29">
        <f t="shared" si="160"/>
        <v>0</v>
      </c>
      <c r="J209" s="29"/>
      <c r="K209" s="30">
        <f t="shared" si="150"/>
        <v>0</v>
      </c>
      <c r="L209" s="24"/>
      <c r="M209" s="24"/>
      <c r="N209" s="50"/>
      <c r="O209" s="54">
        <f t="shared" si="141"/>
        <v>0</v>
      </c>
    </row>
    <row r="210" spans="1:15" ht="34.5" customHeight="1" x14ac:dyDescent="0.2">
      <c r="A210" s="100"/>
      <c r="B210" s="63" t="s">
        <v>172</v>
      </c>
      <c r="C210" s="63"/>
      <c r="D210" s="74" t="s">
        <v>241</v>
      </c>
      <c r="E210" s="24">
        <f>E212</f>
        <v>93439.179000000004</v>
      </c>
      <c r="F210" s="24">
        <f t="shared" ref="F210:H210" si="180">F212</f>
        <v>124300.32399999999</v>
      </c>
      <c r="G210" s="28">
        <f t="shared" si="180"/>
        <v>0</v>
      </c>
      <c r="H210" s="24">
        <f t="shared" si="180"/>
        <v>85998.383000000002</v>
      </c>
      <c r="I210" s="29">
        <f t="shared" si="160"/>
        <v>69.185968493533451</v>
      </c>
      <c r="J210" s="29"/>
      <c r="K210" s="30"/>
      <c r="L210" s="24"/>
      <c r="M210" s="24">
        <f t="shared" ref="M210" si="181">M212</f>
        <v>51086.745000000003</v>
      </c>
      <c r="N210" s="58">
        <f t="shared" si="143"/>
        <v>168.33795733120206</v>
      </c>
      <c r="O210" s="54">
        <f t="shared" si="141"/>
        <v>34911.637999999999</v>
      </c>
    </row>
    <row r="211" spans="1:15" ht="20.25" customHeight="1" x14ac:dyDescent="0.2">
      <c r="A211" s="100"/>
      <c r="B211" s="64"/>
      <c r="C211" s="63"/>
      <c r="D211" s="73" t="s">
        <v>46</v>
      </c>
      <c r="E211" s="24"/>
      <c r="F211" s="24"/>
      <c r="G211" s="28"/>
      <c r="H211" s="24"/>
      <c r="I211" s="29">
        <f t="shared" si="160"/>
        <v>0</v>
      </c>
      <c r="J211" s="29"/>
      <c r="K211" s="30"/>
      <c r="L211" s="24"/>
      <c r="M211" s="24"/>
      <c r="N211" s="39"/>
      <c r="O211" s="54">
        <f t="shared" si="141"/>
        <v>0</v>
      </c>
    </row>
    <row r="212" spans="1:15" ht="23.25" customHeight="1" x14ac:dyDescent="0.2">
      <c r="A212" s="100"/>
      <c r="B212" s="64" t="s">
        <v>243</v>
      </c>
      <c r="C212" s="63"/>
      <c r="D212" s="72" t="s">
        <v>242</v>
      </c>
      <c r="E212" s="24">
        <v>93439.179000000004</v>
      </c>
      <c r="F212" s="24">
        <v>124300.32399999999</v>
      </c>
      <c r="G212" s="28"/>
      <c r="H212" s="24">
        <v>85998.383000000002</v>
      </c>
      <c r="I212" s="29">
        <f t="shared" si="160"/>
        <v>69.185968493533451</v>
      </c>
      <c r="J212" s="29"/>
      <c r="K212" s="30"/>
      <c r="L212" s="24"/>
      <c r="M212" s="24">
        <v>51086.745000000003</v>
      </c>
      <c r="N212" s="58">
        <f t="shared" si="143"/>
        <v>168.33795733120206</v>
      </c>
      <c r="O212" s="54">
        <f t="shared" si="141"/>
        <v>34911.637999999999</v>
      </c>
    </row>
    <row r="213" spans="1:15" ht="24.95" hidden="1" customHeight="1" x14ac:dyDescent="0.2">
      <c r="A213" s="100"/>
      <c r="B213" s="63" t="s">
        <v>180</v>
      </c>
      <c r="C213" s="63"/>
      <c r="D213" s="74" t="s">
        <v>290</v>
      </c>
      <c r="E213" s="24"/>
      <c r="F213" s="24"/>
      <c r="G213" s="28"/>
      <c r="H213" s="24"/>
      <c r="I213" s="29">
        <f t="shared" si="160"/>
        <v>0</v>
      </c>
      <c r="J213" s="29"/>
      <c r="K213" s="30">
        <f t="shared" si="150"/>
        <v>0</v>
      </c>
      <c r="L213" s="24"/>
      <c r="M213" s="24"/>
      <c r="N213" s="58" t="e">
        <f t="shared" si="143"/>
        <v>#DIV/0!</v>
      </c>
      <c r="O213" s="54">
        <f t="shared" si="141"/>
        <v>0</v>
      </c>
    </row>
    <row r="214" spans="1:15" ht="22.5" customHeight="1" x14ac:dyDescent="0.2">
      <c r="A214" s="100"/>
      <c r="B214" s="63" t="s">
        <v>200</v>
      </c>
      <c r="C214" s="63"/>
      <c r="D214" s="74" t="s">
        <v>246</v>
      </c>
      <c r="E214" s="24">
        <v>86976.74</v>
      </c>
      <c r="F214" s="24">
        <v>102179.291</v>
      </c>
      <c r="G214" s="28"/>
      <c r="H214" s="24">
        <v>85092.081999999995</v>
      </c>
      <c r="I214" s="29">
        <f t="shared" si="160"/>
        <v>83.27722884669457</v>
      </c>
      <c r="J214" s="29"/>
      <c r="K214" s="30"/>
      <c r="L214" s="24"/>
      <c r="M214" s="24">
        <v>32698.238000000001</v>
      </c>
      <c r="N214" s="91" t="s">
        <v>450</v>
      </c>
      <c r="O214" s="54">
        <f t="shared" si="141"/>
        <v>52393.843999999997</v>
      </c>
    </row>
    <row r="215" spans="1:15" ht="24.75" hidden="1" customHeight="1" x14ac:dyDescent="0.2">
      <c r="A215" s="100" t="s">
        <v>72</v>
      </c>
      <c r="B215" s="63"/>
      <c r="C215" s="63"/>
      <c r="D215" s="71" t="s">
        <v>104</v>
      </c>
      <c r="E215" s="28">
        <v>43780.703999999998</v>
      </c>
      <c r="F215" s="24"/>
      <c r="G215" s="24"/>
      <c r="H215" s="24"/>
      <c r="I215" s="29">
        <f t="shared" si="160"/>
        <v>0</v>
      </c>
      <c r="J215" s="29"/>
      <c r="K215" s="30">
        <f t="shared" si="150"/>
        <v>0</v>
      </c>
      <c r="L215" s="25"/>
      <c r="M215" s="24"/>
      <c r="N215" s="30" t="e">
        <f t="shared" si="143"/>
        <v>#DIV/0!</v>
      </c>
      <c r="O215" s="54">
        <f t="shared" si="141"/>
        <v>0</v>
      </c>
    </row>
    <row r="216" spans="1:15" ht="15.75" hidden="1" customHeight="1" x14ac:dyDescent="0.2">
      <c r="A216" s="100"/>
      <c r="B216" s="63" t="s">
        <v>247</v>
      </c>
      <c r="C216" s="63"/>
      <c r="D216" s="71" t="s">
        <v>352</v>
      </c>
      <c r="E216" s="28"/>
      <c r="F216" s="24">
        <f>F218</f>
        <v>0</v>
      </c>
      <c r="G216" s="28">
        <f t="shared" ref="G216:H216" si="182">G218</f>
        <v>0</v>
      </c>
      <c r="H216" s="24">
        <f t="shared" si="182"/>
        <v>0</v>
      </c>
      <c r="I216" s="29">
        <f t="shared" si="160"/>
        <v>0</v>
      </c>
      <c r="J216" s="29"/>
      <c r="K216" s="30"/>
      <c r="L216" s="25"/>
      <c r="M216" s="24">
        <f>M218</f>
        <v>0</v>
      </c>
      <c r="N216" s="30"/>
      <c r="O216" s="54">
        <f t="shared" si="141"/>
        <v>0</v>
      </c>
    </row>
    <row r="217" spans="1:15" ht="17.25" hidden="1" customHeight="1" x14ac:dyDescent="0.2">
      <c r="A217" s="100"/>
      <c r="B217" s="63"/>
      <c r="C217" s="63"/>
      <c r="D217" s="73" t="s">
        <v>46</v>
      </c>
      <c r="E217" s="28"/>
      <c r="F217" s="24"/>
      <c r="G217" s="24"/>
      <c r="H217" s="24"/>
      <c r="I217" s="29">
        <f t="shared" si="160"/>
        <v>0</v>
      </c>
      <c r="J217" s="29"/>
      <c r="K217" s="30"/>
      <c r="L217" s="25"/>
      <c r="M217" s="24"/>
      <c r="N217" s="30"/>
      <c r="O217" s="54">
        <f t="shared" si="141"/>
        <v>0</v>
      </c>
    </row>
    <row r="218" spans="1:15" ht="61.5" hidden="1" customHeight="1" x14ac:dyDescent="0.2">
      <c r="A218" s="100"/>
      <c r="B218" s="64" t="s">
        <v>353</v>
      </c>
      <c r="C218" s="64"/>
      <c r="D218" s="72" t="s">
        <v>424</v>
      </c>
      <c r="E218" s="28"/>
      <c r="F218" s="24"/>
      <c r="G218" s="24"/>
      <c r="H218" s="24"/>
      <c r="I218" s="29">
        <f t="shared" si="160"/>
        <v>0</v>
      </c>
      <c r="J218" s="29"/>
      <c r="K218" s="30"/>
      <c r="L218" s="25"/>
      <c r="M218" s="24"/>
      <c r="N218" s="30"/>
      <c r="O218" s="54">
        <f t="shared" si="141"/>
        <v>0</v>
      </c>
    </row>
    <row r="219" spans="1:15" ht="24" customHeight="1" x14ac:dyDescent="0.2">
      <c r="A219" s="100" t="s">
        <v>73</v>
      </c>
      <c r="B219" s="63" t="s">
        <v>249</v>
      </c>
      <c r="C219" s="63"/>
      <c r="D219" s="71" t="s">
        <v>250</v>
      </c>
      <c r="E219" s="24">
        <v>38709.482000000004</v>
      </c>
      <c r="F219" s="24">
        <v>44128.942999999999</v>
      </c>
      <c r="G219" s="24"/>
      <c r="H219" s="24">
        <v>30567.508000000002</v>
      </c>
      <c r="I219" s="29">
        <f t="shared" si="160"/>
        <v>69.26861583790938</v>
      </c>
      <c r="J219" s="29"/>
      <c r="K219" s="30">
        <f t="shared" si="150"/>
        <v>0</v>
      </c>
      <c r="L219" s="25"/>
      <c r="M219" s="24">
        <v>7846.4589999999998</v>
      </c>
      <c r="N219" s="91" t="s">
        <v>462</v>
      </c>
      <c r="O219" s="54">
        <f t="shared" ref="O219:O303" si="183">H219-M219</f>
        <v>22721.049000000003</v>
      </c>
    </row>
    <row r="220" spans="1:15" ht="24.75" customHeight="1" x14ac:dyDescent="0.2">
      <c r="A220" s="100"/>
      <c r="B220" s="63" t="s">
        <v>428</v>
      </c>
      <c r="C220" s="63"/>
      <c r="D220" s="71" t="s">
        <v>293</v>
      </c>
      <c r="E220" s="24">
        <v>102640.986</v>
      </c>
      <c r="F220" s="24">
        <v>100928.933</v>
      </c>
      <c r="G220" s="24"/>
      <c r="H220" s="24">
        <v>53375.383000000002</v>
      </c>
      <c r="I220" s="29">
        <f t="shared" ref="I220" si="184">IF(F220&gt;0,H220/F220*100,0)</f>
        <v>52.884124911931842</v>
      </c>
      <c r="J220" s="29"/>
      <c r="K220" s="30">
        <f t="shared" ref="K220" si="185">IF(G220&gt;0,H220/G220*100,0)</f>
        <v>0</v>
      </c>
      <c r="L220" s="25"/>
      <c r="M220" s="24">
        <v>29217.232</v>
      </c>
      <c r="N220" s="57">
        <f t="shared" ref="N220:N267" si="186">H220/M220*100</f>
        <v>182.68459859578758</v>
      </c>
      <c r="O220" s="54">
        <f t="shared" si="183"/>
        <v>24158.151000000002</v>
      </c>
    </row>
    <row r="221" spans="1:15" ht="47.25" customHeight="1" x14ac:dyDescent="0.2">
      <c r="A221" s="100"/>
      <c r="B221" s="63" t="s">
        <v>448</v>
      </c>
      <c r="C221" s="63"/>
      <c r="D221" s="71" t="s">
        <v>449</v>
      </c>
      <c r="E221" s="24"/>
      <c r="F221" s="24">
        <v>12471.186</v>
      </c>
      <c r="G221" s="24"/>
      <c r="H221" s="24">
        <v>4472.1049999999996</v>
      </c>
      <c r="I221" s="29">
        <f t="shared" ref="I221" si="187">IF(F221&gt;0,H221/F221*100,0)</f>
        <v>35.859500451681178</v>
      </c>
      <c r="J221" s="29"/>
      <c r="K221" s="30">
        <f t="shared" ref="K221" si="188">IF(G221&gt;0,H221/G221*100,0)</f>
        <v>0</v>
      </c>
      <c r="L221" s="25"/>
      <c r="M221" s="24"/>
      <c r="N221" s="98" t="e">
        <f t="shared" ref="N221" si="189">H221/M221*100</f>
        <v>#DIV/0!</v>
      </c>
      <c r="O221" s="54">
        <f t="shared" ref="O221" si="190">H221-M221</f>
        <v>4472.1049999999996</v>
      </c>
    </row>
    <row r="222" spans="1:15" ht="15.75" hidden="1" customHeight="1" x14ac:dyDescent="0.2">
      <c r="A222" s="100"/>
      <c r="B222" s="20" t="s">
        <v>291</v>
      </c>
      <c r="C222" s="20"/>
      <c r="D222" s="70" t="s">
        <v>292</v>
      </c>
      <c r="E222" s="25"/>
      <c r="F222" s="25"/>
      <c r="G222" s="25"/>
      <c r="H222" s="25"/>
      <c r="I222" s="26">
        <f t="shared" si="160"/>
        <v>0</v>
      </c>
      <c r="J222" s="29"/>
      <c r="K222" s="30"/>
      <c r="L222" s="25"/>
      <c r="M222" s="25"/>
      <c r="N222" s="56" t="e">
        <f t="shared" si="186"/>
        <v>#DIV/0!</v>
      </c>
      <c r="O222" s="53">
        <f t="shared" si="183"/>
        <v>0</v>
      </c>
    </row>
    <row r="223" spans="1:15" ht="23.25" customHeight="1" x14ac:dyDescent="0.2">
      <c r="A223" s="11"/>
      <c r="B223" s="20" t="s">
        <v>175</v>
      </c>
      <c r="C223" s="20"/>
      <c r="D223" s="70" t="s">
        <v>431</v>
      </c>
      <c r="E223" s="25">
        <f>E225+E232+E233+E234+E235+E226+E241</f>
        <v>94397.576000000001</v>
      </c>
      <c r="F223" s="25">
        <f>F225+F232+F233+F234+F235+F226+F241</f>
        <v>130787.63400000001</v>
      </c>
      <c r="G223" s="32">
        <f>G225+G232+G233+G234+G235+G226+G241</f>
        <v>0</v>
      </c>
      <c r="H223" s="25">
        <f>H225+H232+H233+H234+H235+H226+H241</f>
        <v>41833.409</v>
      </c>
      <c r="I223" s="26">
        <f t="shared" si="160"/>
        <v>31.98575256740251</v>
      </c>
      <c r="J223" s="26"/>
      <c r="K223" s="27">
        <f t="shared" si="150"/>
        <v>0</v>
      </c>
      <c r="L223" s="25"/>
      <c r="M223" s="25">
        <f>M225+M232+M233+M234+M235+M226+M241</f>
        <v>87058.537000000011</v>
      </c>
      <c r="N223" s="56">
        <f t="shared" si="186"/>
        <v>48.052046865892081</v>
      </c>
      <c r="O223" s="53">
        <f t="shared" si="183"/>
        <v>-45225.128000000012</v>
      </c>
    </row>
    <row r="224" spans="1:15" ht="24" customHeight="1" x14ac:dyDescent="0.2">
      <c r="A224" s="100"/>
      <c r="B224" s="63"/>
      <c r="C224" s="63"/>
      <c r="D224" s="74" t="s">
        <v>47</v>
      </c>
      <c r="E224" s="28"/>
      <c r="F224" s="24"/>
      <c r="G224" s="24"/>
      <c r="H224" s="24"/>
      <c r="I224" s="29">
        <f t="shared" si="160"/>
        <v>0</v>
      </c>
      <c r="J224" s="29"/>
      <c r="K224" s="30">
        <f t="shared" si="150"/>
        <v>0</v>
      </c>
      <c r="L224" s="25"/>
      <c r="M224" s="28"/>
      <c r="N224" s="57"/>
      <c r="O224" s="54">
        <f t="shared" si="183"/>
        <v>0</v>
      </c>
    </row>
    <row r="225" spans="1:15" ht="21.75" hidden="1" customHeight="1" x14ac:dyDescent="0.2">
      <c r="A225" s="100"/>
      <c r="B225" s="63" t="s">
        <v>299</v>
      </c>
      <c r="C225" s="63"/>
      <c r="D225" s="74" t="s">
        <v>293</v>
      </c>
      <c r="E225" s="28"/>
      <c r="F225" s="24"/>
      <c r="G225" s="24"/>
      <c r="H225" s="24"/>
      <c r="I225" s="29">
        <f t="shared" si="160"/>
        <v>0</v>
      </c>
      <c r="J225" s="29"/>
      <c r="K225" s="30"/>
      <c r="L225" s="25"/>
      <c r="M225" s="24"/>
      <c r="N225" s="57"/>
      <c r="O225" s="54">
        <f t="shared" si="183"/>
        <v>0</v>
      </c>
    </row>
    <row r="226" spans="1:15" ht="21.75" hidden="1" customHeight="1" x14ac:dyDescent="0.2">
      <c r="A226" s="100"/>
      <c r="B226" s="63" t="s">
        <v>300</v>
      </c>
      <c r="C226" s="63"/>
      <c r="D226" s="74" t="s">
        <v>294</v>
      </c>
      <c r="E226" s="28">
        <f>E228+E229+E231+E230</f>
        <v>0</v>
      </c>
      <c r="F226" s="24">
        <f t="shared" ref="F226:G226" si="191">F228+F229+F231+F230</f>
        <v>0</v>
      </c>
      <c r="G226" s="28">
        <f t="shared" si="191"/>
        <v>0</v>
      </c>
      <c r="H226" s="24">
        <f>H228+H229+H231+H230</f>
        <v>0</v>
      </c>
      <c r="I226" s="29">
        <f t="shared" si="160"/>
        <v>0</v>
      </c>
      <c r="J226" s="29"/>
      <c r="K226" s="30"/>
      <c r="L226" s="25"/>
      <c r="M226" s="24">
        <f>M228+M229+M231+M230</f>
        <v>0</v>
      </c>
      <c r="N226" s="57"/>
      <c r="O226" s="54">
        <f t="shared" si="183"/>
        <v>0</v>
      </c>
    </row>
    <row r="227" spans="1:15" ht="18" hidden="1" customHeight="1" x14ac:dyDescent="0.2">
      <c r="A227" s="100"/>
      <c r="B227" s="63"/>
      <c r="C227" s="63"/>
      <c r="D227" s="73" t="s">
        <v>46</v>
      </c>
      <c r="E227" s="28"/>
      <c r="F227" s="24"/>
      <c r="G227" s="24"/>
      <c r="H227" s="24"/>
      <c r="I227" s="29">
        <f t="shared" si="160"/>
        <v>0</v>
      </c>
      <c r="J227" s="29"/>
      <c r="K227" s="30"/>
      <c r="L227" s="25"/>
      <c r="M227" s="24"/>
      <c r="N227" s="57"/>
      <c r="O227" s="54">
        <f t="shared" si="183"/>
        <v>0</v>
      </c>
    </row>
    <row r="228" spans="1:15" ht="21.75" hidden="1" customHeight="1" x14ac:dyDescent="0.2">
      <c r="A228" s="100"/>
      <c r="B228" s="63" t="s">
        <v>301</v>
      </c>
      <c r="C228" s="63"/>
      <c r="D228" s="73" t="s">
        <v>295</v>
      </c>
      <c r="E228" s="28"/>
      <c r="F228" s="24"/>
      <c r="G228" s="24"/>
      <c r="H228" s="24"/>
      <c r="I228" s="29">
        <f t="shared" si="160"/>
        <v>0</v>
      </c>
      <c r="J228" s="29"/>
      <c r="K228" s="30"/>
      <c r="L228" s="25"/>
      <c r="M228" s="24"/>
      <c r="N228" s="57"/>
      <c r="O228" s="54">
        <f t="shared" si="183"/>
        <v>0</v>
      </c>
    </row>
    <row r="229" spans="1:15" ht="19.5" hidden="1" customHeight="1" x14ac:dyDescent="0.2">
      <c r="A229" s="100" t="s">
        <v>82</v>
      </c>
      <c r="B229" s="63" t="s">
        <v>302</v>
      </c>
      <c r="C229" s="63"/>
      <c r="D229" s="73" t="s">
        <v>296</v>
      </c>
      <c r="E229" s="28"/>
      <c r="F229" s="24"/>
      <c r="G229" s="24"/>
      <c r="H229" s="24"/>
      <c r="I229" s="29">
        <f t="shared" si="160"/>
        <v>0</v>
      </c>
      <c r="J229" s="29"/>
      <c r="K229" s="30">
        <f t="shared" si="150"/>
        <v>0</v>
      </c>
      <c r="L229" s="24"/>
      <c r="M229" s="24"/>
      <c r="N229" s="57"/>
      <c r="O229" s="54">
        <f t="shared" si="183"/>
        <v>0</v>
      </c>
    </row>
    <row r="230" spans="1:15" ht="14.25" hidden="1" customHeight="1" x14ac:dyDescent="0.2">
      <c r="A230" s="100"/>
      <c r="B230" s="63" t="s">
        <v>370</v>
      </c>
      <c r="C230" s="63"/>
      <c r="D230" s="73" t="s">
        <v>371</v>
      </c>
      <c r="E230" s="28"/>
      <c r="F230" s="24"/>
      <c r="G230" s="24"/>
      <c r="H230" s="24"/>
      <c r="I230" s="29">
        <f t="shared" si="160"/>
        <v>0</v>
      </c>
      <c r="J230" s="29"/>
      <c r="K230" s="30"/>
      <c r="L230" s="24"/>
      <c r="M230" s="24"/>
      <c r="N230" s="57"/>
      <c r="O230" s="54">
        <f t="shared" si="183"/>
        <v>0</v>
      </c>
    </row>
    <row r="231" spans="1:15" ht="14.25" hidden="1" customHeight="1" x14ac:dyDescent="0.2">
      <c r="A231" s="100" t="s">
        <v>195</v>
      </c>
      <c r="B231" s="63" t="s">
        <v>303</v>
      </c>
      <c r="C231" s="63"/>
      <c r="D231" s="73" t="s">
        <v>297</v>
      </c>
      <c r="E231" s="28"/>
      <c r="F231" s="24"/>
      <c r="G231" s="24"/>
      <c r="H231" s="24"/>
      <c r="I231" s="29">
        <f t="shared" si="160"/>
        <v>0</v>
      </c>
      <c r="J231" s="29"/>
      <c r="K231" s="30">
        <f t="shared" si="150"/>
        <v>0</v>
      </c>
      <c r="L231" s="24"/>
      <c r="M231" s="24"/>
      <c r="N231" s="57"/>
      <c r="O231" s="54">
        <f t="shared" si="183"/>
        <v>0</v>
      </c>
    </row>
    <row r="232" spans="1:15" ht="24.75" customHeight="1" x14ac:dyDescent="0.2">
      <c r="A232" s="100"/>
      <c r="B232" s="63" t="s">
        <v>304</v>
      </c>
      <c r="C232" s="63"/>
      <c r="D232" s="74" t="s">
        <v>364</v>
      </c>
      <c r="E232" s="24">
        <v>94397.576000000001</v>
      </c>
      <c r="F232" s="24">
        <v>130787.63400000001</v>
      </c>
      <c r="G232" s="28"/>
      <c r="H232" s="24">
        <v>41833.409</v>
      </c>
      <c r="I232" s="29">
        <f t="shared" si="160"/>
        <v>31.98575256740251</v>
      </c>
      <c r="J232" s="29"/>
      <c r="K232" s="30">
        <f t="shared" si="150"/>
        <v>0</v>
      </c>
      <c r="L232" s="24"/>
      <c r="M232" s="24">
        <v>35169.862999999998</v>
      </c>
      <c r="N232" s="29">
        <f t="shared" si="186"/>
        <v>118.94674994895489</v>
      </c>
      <c r="O232" s="54">
        <f t="shared" si="183"/>
        <v>6663.5460000000021</v>
      </c>
    </row>
    <row r="233" spans="1:15" ht="21" customHeight="1" x14ac:dyDescent="0.2">
      <c r="A233" s="100"/>
      <c r="B233" s="63" t="s">
        <v>305</v>
      </c>
      <c r="C233" s="63"/>
      <c r="D233" s="74" t="s">
        <v>298</v>
      </c>
      <c r="E233" s="24"/>
      <c r="F233" s="24"/>
      <c r="G233" s="24"/>
      <c r="H233" s="24"/>
      <c r="I233" s="29">
        <f t="shared" si="160"/>
        <v>0</v>
      </c>
      <c r="J233" s="29"/>
      <c r="K233" s="30">
        <f t="shared" si="150"/>
        <v>0</v>
      </c>
      <c r="L233" s="24"/>
      <c r="M233" s="24">
        <v>961.12</v>
      </c>
      <c r="N233" s="91">
        <f t="shared" si="186"/>
        <v>0</v>
      </c>
      <c r="O233" s="54">
        <f t="shared" si="183"/>
        <v>-961.12</v>
      </c>
    </row>
    <row r="234" spans="1:15" ht="33.75" customHeight="1" x14ac:dyDescent="0.2">
      <c r="A234" s="100" t="s">
        <v>113</v>
      </c>
      <c r="B234" s="63" t="s">
        <v>306</v>
      </c>
      <c r="C234" s="63"/>
      <c r="D234" s="74" t="s">
        <v>307</v>
      </c>
      <c r="E234" s="24"/>
      <c r="F234" s="24"/>
      <c r="G234" s="24"/>
      <c r="H234" s="24"/>
      <c r="I234" s="29">
        <f>IF(F234&gt;0,H234/F234*100,0)</f>
        <v>0</v>
      </c>
      <c r="J234" s="29"/>
      <c r="K234" s="30">
        <f t="shared" si="150"/>
        <v>0</v>
      </c>
      <c r="L234" s="24"/>
      <c r="M234" s="24">
        <v>2138.1309999999999</v>
      </c>
      <c r="N234" s="91">
        <f t="shared" si="186"/>
        <v>0</v>
      </c>
      <c r="O234" s="54">
        <f t="shared" si="183"/>
        <v>-2138.1309999999999</v>
      </c>
    </row>
    <row r="235" spans="1:15" ht="24" customHeight="1" x14ac:dyDescent="0.2">
      <c r="A235" s="100"/>
      <c r="B235" s="63" t="s">
        <v>308</v>
      </c>
      <c r="C235" s="63"/>
      <c r="D235" s="74" t="s">
        <v>309</v>
      </c>
      <c r="E235" s="24">
        <f>E240</f>
        <v>0</v>
      </c>
      <c r="F235" s="31">
        <f>F240</f>
        <v>0</v>
      </c>
      <c r="G235" s="33">
        <f t="shared" ref="G235" si="192">G240+G238+G237</f>
        <v>0</v>
      </c>
      <c r="H235" s="24">
        <f>H240+H238+H237</f>
        <v>0</v>
      </c>
      <c r="I235" s="29">
        <f t="shared" ref="I235:I238" si="193">IF(F235&gt;0,H235/F235*100,0)</f>
        <v>0</v>
      </c>
      <c r="J235" s="29"/>
      <c r="K235" s="30">
        <f t="shared" ref="K235:K238" si="194">IF(G235&gt;0,H235/G235*100,0)</f>
        <v>0</v>
      </c>
      <c r="L235" s="24"/>
      <c r="M235" s="24">
        <f>M238+M239+M240</f>
        <v>48789.423000000003</v>
      </c>
      <c r="N235" s="91">
        <f t="shared" si="186"/>
        <v>0</v>
      </c>
      <c r="O235" s="54">
        <f t="shared" si="183"/>
        <v>-48789.423000000003</v>
      </c>
    </row>
    <row r="236" spans="1:15" ht="21.75" customHeight="1" x14ac:dyDescent="0.2">
      <c r="A236" s="100"/>
      <c r="B236" s="63"/>
      <c r="C236" s="63"/>
      <c r="D236" s="73" t="s">
        <v>46</v>
      </c>
      <c r="E236" s="28"/>
      <c r="F236" s="31"/>
      <c r="G236" s="24"/>
      <c r="H236" s="24"/>
      <c r="I236" s="29">
        <f t="shared" si="193"/>
        <v>0</v>
      </c>
      <c r="J236" s="29"/>
      <c r="K236" s="30">
        <f t="shared" si="194"/>
        <v>0</v>
      </c>
      <c r="L236" s="24"/>
      <c r="M236" s="28"/>
      <c r="N236" s="91"/>
      <c r="O236" s="54">
        <f t="shared" si="183"/>
        <v>0</v>
      </c>
    </row>
    <row r="237" spans="1:15" ht="14.25" hidden="1" customHeight="1" x14ac:dyDescent="0.2">
      <c r="A237" s="100"/>
      <c r="B237" s="63" t="s">
        <v>354</v>
      </c>
      <c r="C237" s="63"/>
      <c r="D237" s="73" t="s">
        <v>355</v>
      </c>
      <c r="E237" s="28"/>
      <c r="F237" s="31"/>
      <c r="G237" s="24"/>
      <c r="H237" s="24"/>
      <c r="I237" s="29">
        <f t="shared" si="193"/>
        <v>0</v>
      </c>
      <c r="J237" s="29"/>
      <c r="K237" s="30"/>
      <c r="L237" s="24"/>
      <c r="M237" s="28"/>
      <c r="N237" s="91" t="e">
        <f t="shared" si="186"/>
        <v>#DIV/0!</v>
      </c>
      <c r="O237" s="54">
        <f t="shared" si="183"/>
        <v>0</v>
      </c>
    </row>
    <row r="238" spans="1:15" ht="12" hidden="1" customHeight="1" x14ac:dyDescent="0.2">
      <c r="A238" s="100"/>
      <c r="B238" s="63" t="s">
        <v>354</v>
      </c>
      <c r="C238" s="63"/>
      <c r="D238" s="73" t="s">
        <v>355</v>
      </c>
      <c r="E238" s="28"/>
      <c r="F238" s="31"/>
      <c r="G238" s="24"/>
      <c r="H238" s="24"/>
      <c r="I238" s="29">
        <f t="shared" si="193"/>
        <v>0</v>
      </c>
      <c r="J238" s="29"/>
      <c r="K238" s="30">
        <f t="shared" si="194"/>
        <v>0</v>
      </c>
      <c r="L238" s="24"/>
      <c r="M238" s="28"/>
      <c r="N238" s="91" t="e">
        <f t="shared" si="186"/>
        <v>#DIV/0!</v>
      </c>
      <c r="O238" s="54">
        <f t="shared" si="183"/>
        <v>0</v>
      </c>
    </row>
    <row r="239" spans="1:15" ht="9" hidden="1" customHeight="1" x14ac:dyDescent="0.2">
      <c r="A239" s="100"/>
      <c r="B239" s="63" t="s">
        <v>396</v>
      </c>
      <c r="C239" s="63"/>
      <c r="D239" s="73" t="s">
        <v>397</v>
      </c>
      <c r="E239" s="28"/>
      <c r="F239" s="31"/>
      <c r="G239" s="24"/>
      <c r="H239" s="24"/>
      <c r="I239" s="29"/>
      <c r="J239" s="29"/>
      <c r="K239" s="30"/>
      <c r="L239" s="24"/>
      <c r="M239" s="28"/>
      <c r="N239" s="91" t="e">
        <f t="shared" si="186"/>
        <v>#DIV/0!</v>
      </c>
      <c r="O239" s="54">
        <f t="shared" ref="O239" si="195">H239-M239</f>
        <v>0</v>
      </c>
    </row>
    <row r="240" spans="1:15" ht="83.25" customHeight="1" x14ac:dyDescent="0.2">
      <c r="A240" s="100"/>
      <c r="B240" s="63" t="s">
        <v>310</v>
      </c>
      <c r="C240" s="64"/>
      <c r="D240" s="73" t="s">
        <v>311</v>
      </c>
      <c r="E240" s="28"/>
      <c r="F240" s="31"/>
      <c r="G240" s="24"/>
      <c r="H240" s="24"/>
      <c r="I240" s="29">
        <f>IF(F240&gt;0,H240/F240*100,0)</f>
        <v>0</v>
      </c>
      <c r="J240" s="29"/>
      <c r="K240" s="30"/>
      <c r="L240" s="24"/>
      <c r="M240" s="24">
        <v>48789.423000000003</v>
      </c>
      <c r="N240" s="91">
        <f t="shared" si="186"/>
        <v>0</v>
      </c>
      <c r="O240" s="54">
        <f t="shared" si="183"/>
        <v>-48789.423000000003</v>
      </c>
    </row>
    <row r="241" spans="1:15" ht="14.25" hidden="1" customHeight="1" x14ac:dyDescent="0.2">
      <c r="A241" s="100"/>
      <c r="B241" s="63" t="s">
        <v>336</v>
      </c>
      <c r="C241" s="64"/>
      <c r="D241" s="74" t="s">
        <v>337</v>
      </c>
      <c r="E241" s="28"/>
      <c r="F241" s="24"/>
      <c r="G241" s="24"/>
      <c r="H241" s="24"/>
      <c r="I241" s="55">
        <f>IF(F241&gt;0,H241/F241*100,0)</f>
        <v>0</v>
      </c>
      <c r="J241" s="29"/>
      <c r="K241" s="30"/>
      <c r="L241" s="24"/>
      <c r="M241" s="28"/>
      <c r="N241" s="91" t="s">
        <v>437</v>
      </c>
      <c r="O241" s="54">
        <f t="shared" si="183"/>
        <v>0</v>
      </c>
    </row>
    <row r="242" spans="1:15" ht="9" hidden="1" customHeight="1" x14ac:dyDescent="0.2">
      <c r="A242" s="11" t="s">
        <v>39</v>
      </c>
      <c r="B242" s="20" t="s">
        <v>176</v>
      </c>
      <c r="C242" s="20"/>
      <c r="D242" s="70" t="s">
        <v>251</v>
      </c>
      <c r="E242" s="23">
        <f>E244+E249</f>
        <v>0</v>
      </c>
      <c r="F242" s="25">
        <f>F244+F249+F250</f>
        <v>0</v>
      </c>
      <c r="G242" s="23">
        <f>G244+G249+G250</f>
        <v>0</v>
      </c>
      <c r="H242" s="23">
        <f>H244+H249+H250</f>
        <v>0</v>
      </c>
      <c r="I242" s="26">
        <f t="shared" si="160"/>
        <v>0</v>
      </c>
      <c r="J242" s="26"/>
      <c r="K242" s="27">
        <f t="shared" si="150"/>
        <v>0</v>
      </c>
      <c r="L242" s="25"/>
      <c r="M242" s="23">
        <f>M244+M249+M250+M248</f>
        <v>0</v>
      </c>
      <c r="N242" s="91" t="s">
        <v>437</v>
      </c>
      <c r="O242" s="53">
        <f t="shared" si="183"/>
        <v>0</v>
      </c>
    </row>
    <row r="243" spans="1:15" ht="12.75" hidden="1" customHeight="1" x14ac:dyDescent="0.2">
      <c r="A243" s="100"/>
      <c r="B243" s="63"/>
      <c r="C243" s="63"/>
      <c r="D243" s="74" t="s">
        <v>47</v>
      </c>
      <c r="E243" s="28"/>
      <c r="F243" s="24"/>
      <c r="G243" s="28"/>
      <c r="H243" s="28"/>
      <c r="I243" s="29">
        <f t="shared" si="160"/>
        <v>0</v>
      </c>
      <c r="J243" s="29"/>
      <c r="K243" s="30">
        <f t="shared" si="150"/>
        <v>0</v>
      </c>
      <c r="L243" s="25"/>
      <c r="M243" s="28"/>
      <c r="N243" s="91" t="s">
        <v>437</v>
      </c>
      <c r="O243" s="54">
        <f t="shared" si="183"/>
        <v>0</v>
      </c>
    </row>
    <row r="244" spans="1:15" ht="12.75" hidden="1" customHeight="1" x14ac:dyDescent="0.2">
      <c r="A244" s="100" t="s">
        <v>26</v>
      </c>
      <c r="B244" s="63" t="s">
        <v>256</v>
      </c>
      <c r="C244" s="63" t="s">
        <v>182</v>
      </c>
      <c r="D244" s="74" t="s">
        <v>27</v>
      </c>
      <c r="E244" s="28">
        <f>E247</f>
        <v>0</v>
      </c>
      <c r="F244" s="24">
        <f t="shared" ref="F244:H244" si="196">F247</f>
        <v>0</v>
      </c>
      <c r="G244" s="28">
        <f t="shared" si="196"/>
        <v>0</v>
      </c>
      <c r="H244" s="28">
        <f t="shared" si="196"/>
        <v>0</v>
      </c>
      <c r="I244" s="29">
        <f t="shared" si="160"/>
        <v>0</v>
      </c>
      <c r="J244" s="29"/>
      <c r="K244" s="30">
        <f t="shared" si="150"/>
        <v>0</v>
      </c>
      <c r="L244" s="25"/>
      <c r="M244" s="28">
        <f t="shared" ref="M244" si="197">M247</f>
        <v>0</v>
      </c>
      <c r="N244" s="91" t="s">
        <v>437</v>
      </c>
      <c r="O244" s="54">
        <f t="shared" si="183"/>
        <v>0</v>
      </c>
    </row>
    <row r="245" spans="1:15" ht="12" hidden="1" customHeight="1" x14ac:dyDescent="0.2">
      <c r="A245" s="100" t="s">
        <v>44</v>
      </c>
      <c r="B245" s="63"/>
      <c r="C245" s="63"/>
      <c r="D245" s="71" t="s">
        <v>8</v>
      </c>
      <c r="E245" s="28"/>
      <c r="F245" s="24"/>
      <c r="G245" s="28"/>
      <c r="H245" s="28"/>
      <c r="I245" s="29">
        <f t="shared" si="160"/>
        <v>0</v>
      </c>
      <c r="J245" s="29"/>
      <c r="K245" s="30">
        <f t="shared" si="150"/>
        <v>0</v>
      </c>
      <c r="L245" s="25"/>
      <c r="M245" s="28"/>
      <c r="N245" s="91" t="s">
        <v>437</v>
      </c>
      <c r="O245" s="54">
        <f t="shared" si="183"/>
        <v>0</v>
      </c>
    </row>
    <row r="246" spans="1:15" ht="9.75" hidden="1" customHeight="1" x14ac:dyDescent="0.2">
      <c r="A246" s="100"/>
      <c r="B246" s="63"/>
      <c r="C246" s="63"/>
      <c r="D246" s="73" t="s">
        <v>46</v>
      </c>
      <c r="E246" s="28"/>
      <c r="F246" s="24"/>
      <c r="G246" s="28"/>
      <c r="H246" s="28"/>
      <c r="I246" s="29">
        <f t="shared" si="160"/>
        <v>0</v>
      </c>
      <c r="J246" s="29"/>
      <c r="K246" s="30"/>
      <c r="L246" s="25"/>
      <c r="M246" s="28"/>
      <c r="N246" s="91" t="s">
        <v>437</v>
      </c>
      <c r="O246" s="54">
        <f t="shared" si="183"/>
        <v>0</v>
      </c>
    </row>
    <row r="247" spans="1:15" ht="16.5" hidden="1" customHeight="1" x14ac:dyDescent="0.2">
      <c r="A247" s="100"/>
      <c r="B247" s="64" t="s">
        <v>257</v>
      </c>
      <c r="C247" s="63"/>
      <c r="D247" s="72" t="s">
        <v>27</v>
      </c>
      <c r="E247" s="28"/>
      <c r="F247" s="24"/>
      <c r="G247" s="28"/>
      <c r="H247" s="28"/>
      <c r="I247" s="29">
        <f t="shared" si="160"/>
        <v>0</v>
      </c>
      <c r="J247" s="29"/>
      <c r="K247" s="30"/>
      <c r="L247" s="25"/>
      <c r="M247" s="28"/>
      <c r="N247" s="91" t="s">
        <v>437</v>
      </c>
      <c r="O247" s="54">
        <f t="shared" si="183"/>
        <v>0</v>
      </c>
    </row>
    <row r="248" spans="1:15" ht="16.5" hidden="1" customHeight="1" x14ac:dyDescent="0.2">
      <c r="A248" s="100"/>
      <c r="B248" s="64" t="s">
        <v>357</v>
      </c>
      <c r="C248" s="63"/>
      <c r="D248" s="71" t="s">
        <v>375</v>
      </c>
      <c r="E248" s="28"/>
      <c r="F248" s="24"/>
      <c r="G248" s="28"/>
      <c r="H248" s="28"/>
      <c r="I248" s="29"/>
      <c r="J248" s="29"/>
      <c r="K248" s="30"/>
      <c r="L248" s="25"/>
      <c r="M248" s="28"/>
      <c r="N248" s="91" t="s">
        <v>437</v>
      </c>
      <c r="O248" s="54">
        <f t="shared" si="183"/>
        <v>0</v>
      </c>
    </row>
    <row r="249" spans="1:15" ht="12.75" hidden="1" customHeight="1" x14ac:dyDescent="0.2">
      <c r="A249" s="100"/>
      <c r="B249" s="63" t="s">
        <v>332</v>
      </c>
      <c r="C249" s="63"/>
      <c r="D249" s="74" t="s">
        <v>333</v>
      </c>
      <c r="E249" s="28"/>
      <c r="F249" s="24"/>
      <c r="G249" s="28"/>
      <c r="H249" s="28"/>
      <c r="I249" s="29">
        <f t="shared" si="160"/>
        <v>0</v>
      </c>
      <c r="J249" s="29"/>
      <c r="K249" s="30"/>
      <c r="L249" s="25"/>
      <c r="M249" s="28"/>
      <c r="N249" s="91" t="s">
        <v>437</v>
      </c>
      <c r="O249" s="54">
        <f t="shared" si="183"/>
        <v>0</v>
      </c>
    </row>
    <row r="250" spans="1:15" ht="8.25" hidden="1" customHeight="1" x14ac:dyDescent="0.2">
      <c r="A250" s="100"/>
      <c r="B250" s="63" t="s">
        <v>343</v>
      </c>
      <c r="C250" s="63"/>
      <c r="D250" s="74" t="s">
        <v>342</v>
      </c>
      <c r="E250" s="28"/>
      <c r="F250" s="24">
        <f>F254+F252</f>
        <v>0</v>
      </c>
      <c r="G250" s="28">
        <f t="shared" ref="G250:H250" si="198">G254+G252</f>
        <v>0</v>
      </c>
      <c r="H250" s="28">
        <f t="shared" si="198"/>
        <v>0</v>
      </c>
      <c r="I250" s="29">
        <f t="shared" ref="I250" si="199">IF(F250&gt;0,H250/F250*100,0)</f>
        <v>0</v>
      </c>
      <c r="J250" s="29"/>
      <c r="K250" s="30"/>
      <c r="L250" s="25"/>
      <c r="M250" s="28">
        <f>M252+M253+M254</f>
        <v>0</v>
      </c>
      <c r="N250" s="91" t="s">
        <v>437</v>
      </c>
      <c r="O250" s="54">
        <f t="shared" si="183"/>
        <v>0</v>
      </c>
    </row>
    <row r="251" spans="1:15" ht="12" hidden="1" customHeight="1" x14ac:dyDescent="0.2">
      <c r="A251" s="100"/>
      <c r="B251" s="63"/>
      <c r="C251" s="63"/>
      <c r="D251" s="73" t="s">
        <v>46</v>
      </c>
      <c r="E251" s="28"/>
      <c r="F251" s="24"/>
      <c r="G251" s="28"/>
      <c r="H251" s="28"/>
      <c r="I251" s="29">
        <f t="shared" si="160"/>
        <v>0</v>
      </c>
      <c r="J251" s="29"/>
      <c r="K251" s="30"/>
      <c r="L251" s="25"/>
      <c r="M251" s="28"/>
      <c r="N251" s="91" t="s">
        <v>437</v>
      </c>
      <c r="O251" s="54">
        <f t="shared" si="183"/>
        <v>0</v>
      </c>
    </row>
    <row r="252" spans="1:15" ht="10.5" hidden="1" customHeight="1" x14ac:dyDescent="0.2">
      <c r="A252" s="100"/>
      <c r="B252" s="64" t="s">
        <v>345</v>
      </c>
      <c r="C252" s="64"/>
      <c r="D252" s="73" t="s">
        <v>344</v>
      </c>
      <c r="E252" s="28"/>
      <c r="F252" s="24"/>
      <c r="G252" s="28"/>
      <c r="H252" s="28"/>
      <c r="I252" s="29">
        <f t="shared" si="160"/>
        <v>0</v>
      </c>
      <c r="J252" s="29"/>
      <c r="K252" s="30"/>
      <c r="L252" s="25"/>
      <c r="M252" s="28"/>
      <c r="N252" s="91" t="s">
        <v>437</v>
      </c>
      <c r="O252" s="54">
        <f t="shared" si="183"/>
        <v>0</v>
      </c>
    </row>
    <row r="253" spans="1:15" ht="9.75" hidden="1" customHeight="1" x14ac:dyDescent="0.2">
      <c r="A253" s="100"/>
      <c r="B253" s="64" t="s">
        <v>347</v>
      </c>
      <c r="C253" s="64"/>
      <c r="D253" s="73" t="s">
        <v>346</v>
      </c>
      <c r="E253" s="28"/>
      <c r="F253" s="24"/>
      <c r="G253" s="28"/>
      <c r="H253" s="28"/>
      <c r="I253" s="29">
        <f t="shared" si="160"/>
        <v>0</v>
      </c>
      <c r="J253" s="29"/>
      <c r="K253" s="30"/>
      <c r="L253" s="25"/>
      <c r="M253" s="28"/>
      <c r="N253" s="91" t="s">
        <v>437</v>
      </c>
      <c r="O253" s="54">
        <f t="shared" si="183"/>
        <v>0</v>
      </c>
    </row>
    <row r="254" spans="1:15" ht="14.25" hidden="1" customHeight="1" x14ac:dyDescent="0.2">
      <c r="A254" s="100"/>
      <c r="B254" s="64" t="s">
        <v>376</v>
      </c>
      <c r="C254" s="64"/>
      <c r="D254" s="73" t="s">
        <v>377</v>
      </c>
      <c r="E254" s="28"/>
      <c r="F254" s="24"/>
      <c r="G254" s="52"/>
      <c r="H254" s="28"/>
      <c r="I254" s="29">
        <f t="shared" si="160"/>
        <v>0</v>
      </c>
      <c r="J254" s="29"/>
      <c r="K254" s="30"/>
      <c r="L254" s="25"/>
      <c r="M254" s="28"/>
      <c r="N254" s="91" t="s">
        <v>437</v>
      </c>
      <c r="O254" s="54">
        <f t="shared" si="183"/>
        <v>0</v>
      </c>
    </row>
    <row r="255" spans="1:15" ht="10.5" hidden="1" customHeight="1" x14ac:dyDescent="0.2">
      <c r="A255" s="11" t="s">
        <v>36</v>
      </c>
      <c r="B255" s="20" t="s">
        <v>184</v>
      </c>
      <c r="C255" s="20"/>
      <c r="D255" s="70" t="s">
        <v>259</v>
      </c>
      <c r="E255" s="23">
        <f>E257</f>
        <v>0</v>
      </c>
      <c r="F255" s="25">
        <f t="shared" ref="F255:H255" si="200">F257</f>
        <v>0</v>
      </c>
      <c r="G255" s="23">
        <f t="shared" si="200"/>
        <v>0</v>
      </c>
      <c r="H255" s="23">
        <f t="shared" si="200"/>
        <v>0</v>
      </c>
      <c r="I255" s="29">
        <f t="shared" si="160"/>
        <v>0</v>
      </c>
      <c r="J255" s="26"/>
      <c r="K255" s="27">
        <f t="shared" si="150"/>
        <v>0</v>
      </c>
      <c r="L255" s="25"/>
      <c r="M255" s="23">
        <f t="shared" ref="M255" si="201">M257</f>
        <v>0</v>
      </c>
      <c r="N255" s="91" t="s">
        <v>437</v>
      </c>
      <c r="O255" s="53">
        <f t="shared" si="183"/>
        <v>0</v>
      </c>
    </row>
    <row r="256" spans="1:15" ht="14.25" hidden="1" customHeight="1" x14ac:dyDescent="0.2">
      <c r="A256" s="11"/>
      <c r="B256" s="20"/>
      <c r="C256" s="20"/>
      <c r="D256" s="74" t="s">
        <v>47</v>
      </c>
      <c r="E256" s="23"/>
      <c r="F256" s="25"/>
      <c r="G256" s="23"/>
      <c r="H256" s="23"/>
      <c r="I256" s="29">
        <f t="shared" si="160"/>
        <v>0</v>
      </c>
      <c r="J256" s="26"/>
      <c r="K256" s="27"/>
      <c r="L256" s="25"/>
      <c r="M256" s="28"/>
      <c r="N256" s="91" t="s">
        <v>437</v>
      </c>
      <c r="O256" s="54">
        <f t="shared" si="183"/>
        <v>0</v>
      </c>
    </row>
    <row r="257" spans="1:15" ht="19.5" hidden="1" customHeight="1" x14ac:dyDescent="0.25">
      <c r="A257" s="11" t="s">
        <v>74</v>
      </c>
      <c r="B257" s="63">
        <v>7530</v>
      </c>
      <c r="C257" s="67"/>
      <c r="D257" s="83" t="s">
        <v>312</v>
      </c>
      <c r="E257" s="28"/>
      <c r="F257" s="24"/>
      <c r="G257" s="28"/>
      <c r="H257" s="28"/>
      <c r="I257" s="29">
        <f t="shared" si="160"/>
        <v>0</v>
      </c>
      <c r="J257" s="29"/>
      <c r="K257" s="30">
        <f t="shared" si="150"/>
        <v>0</v>
      </c>
      <c r="L257" s="24"/>
      <c r="M257" s="28"/>
      <c r="N257" s="91" t="s">
        <v>437</v>
      </c>
      <c r="O257" s="54">
        <f t="shared" si="183"/>
        <v>0</v>
      </c>
    </row>
    <row r="258" spans="1:15" ht="22.5" customHeight="1" x14ac:dyDescent="0.2">
      <c r="A258" s="11" t="s">
        <v>77</v>
      </c>
      <c r="B258" s="20" t="s">
        <v>260</v>
      </c>
      <c r="C258" s="68"/>
      <c r="D258" s="79" t="s">
        <v>261</v>
      </c>
      <c r="E258" s="25">
        <f>E263+E264+E265+E267+E260</f>
        <v>140289.47999999998</v>
      </c>
      <c r="F258" s="25">
        <f>F263+F264+F265+F267+F260</f>
        <v>172988.43899999998</v>
      </c>
      <c r="G258" s="25">
        <f t="shared" ref="G258:H258" si="202">G263+G264+G265+G267+G260</f>
        <v>0</v>
      </c>
      <c r="H258" s="25">
        <f t="shared" si="202"/>
        <v>107944.48699999999</v>
      </c>
      <c r="I258" s="26">
        <f t="shared" si="160"/>
        <v>62.399827193076185</v>
      </c>
      <c r="J258" s="26"/>
      <c r="K258" s="27">
        <f t="shared" si="150"/>
        <v>0</v>
      </c>
      <c r="L258" s="25"/>
      <c r="M258" s="25">
        <f>M263+M264+M265+M267+M260</f>
        <v>150474.04</v>
      </c>
      <c r="N258" s="50">
        <f t="shared" si="186"/>
        <v>71.736285541346518</v>
      </c>
      <c r="O258" s="53">
        <f t="shared" si="183"/>
        <v>-42529.553000000014</v>
      </c>
    </row>
    <row r="259" spans="1:15" ht="21" customHeight="1" x14ac:dyDescent="0.2">
      <c r="A259" s="100"/>
      <c r="B259" s="63"/>
      <c r="C259" s="63"/>
      <c r="D259" s="74" t="s">
        <v>47</v>
      </c>
      <c r="E259" s="28"/>
      <c r="F259" s="24"/>
      <c r="G259" s="24"/>
      <c r="H259" s="24"/>
      <c r="I259" s="29">
        <f t="shared" si="160"/>
        <v>0</v>
      </c>
      <c r="J259" s="29"/>
      <c r="K259" s="30">
        <f t="shared" si="150"/>
        <v>0</v>
      </c>
      <c r="L259" s="25"/>
      <c r="M259" s="28"/>
      <c r="N259" s="40" t="e">
        <f t="shared" si="186"/>
        <v>#DIV/0!</v>
      </c>
      <c r="O259" s="54">
        <f t="shared" si="183"/>
        <v>0</v>
      </c>
    </row>
    <row r="260" spans="1:15" ht="21" customHeight="1" x14ac:dyDescent="0.2">
      <c r="A260" s="100"/>
      <c r="B260" s="63" t="s">
        <v>266</v>
      </c>
      <c r="C260" s="63"/>
      <c r="D260" s="74" t="s">
        <v>264</v>
      </c>
      <c r="E260" s="28">
        <f>E262</f>
        <v>487</v>
      </c>
      <c r="F260" s="24">
        <f t="shared" ref="F260:G260" si="203">F262</f>
        <v>1044.365</v>
      </c>
      <c r="G260" s="28">
        <f t="shared" si="203"/>
        <v>0</v>
      </c>
      <c r="H260" s="24">
        <f>H262</f>
        <v>100.7</v>
      </c>
      <c r="I260" s="29">
        <f t="shared" ref="I260:I262" si="204">IF(F260&gt;0,H260/F260*100,0)</f>
        <v>9.6422227860949015</v>
      </c>
      <c r="J260" s="29"/>
      <c r="K260" s="30">
        <f t="shared" ref="K260:K262" si="205">IF(G260&gt;0,H260/G260*100,0)</f>
        <v>0</v>
      </c>
      <c r="L260" s="25"/>
      <c r="M260" s="28">
        <f>M262</f>
        <v>0</v>
      </c>
      <c r="N260" s="39" t="e">
        <f t="shared" si="186"/>
        <v>#DIV/0!</v>
      </c>
      <c r="O260" s="54">
        <f t="shared" ref="O260:O262" si="206">H260-M260</f>
        <v>100.7</v>
      </c>
    </row>
    <row r="261" spans="1:15" ht="21" customHeight="1" x14ac:dyDescent="0.2">
      <c r="A261" s="100"/>
      <c r="B261" s="63"/>
      <c r="C261" s="63"/>
      <c r="D261" s="73" t="s">
        <v>46</v>
      </c>
      <c r="E261" s="28"/>
      <c r="F261" s="24"/>
      <c r="G261" s="24"/>
      <c r="H261" s="24"/>
      <c r="I261" s="29">
        <f t="shared" si="204"/>
        <v>0</v>
      </c>
      <c r="J261" s="29"/>
      <c r="K261" s="30">
        <f t="shared" si="205"/>
        <v>0</v>
      </c>
      <c r="L261" s="25"/>
      <c r="M261" s="28"/>
      <c r="N261" s="39" t="e">
        <f t="shared" si="186"/>
        <v>#DIV/0!</v>
      </c>
      <c r="O261" s="54">
        <f t="shared" si="206"/>
        <v>0</v>
      </c>
    </row>
    <row r="262" spans="1:15" ht="21" customHeight="1" x14ac:dyDescent="0.2">
      <c r="A262" s="100"/>
      <c r="B262" s="63" t="s">
        <v>267</v>
      </c>
      <c r="C262" s="63"/>
      <c r="D262" s="74" t="s">
        <v>265</v>
      </c>
      <c r="E262" s="28">
        <v>487</v>
      </c>
      <c r="F262" s="24">
        <v>1044.365</v>
      </c>
      <c r="G262" s="24"/>
      <c r="H262" s="24">
        <v>100.7</v>
      </c>
      <c r="I262" s="29">
        <f t="shared" si="204"/>
        <v>9.6422227860949015</v>
      </c>
      <c r="J262" s="29"/>
      <c r="K262" s="30">
        <f t="shared" si="205"/>
        <v>0</v>
      </c>
      <c r="L262" s="25"/>
      <c r="M262" s="28"/>
      <c r="N262" s="39" t="e">
        <f t="shared" si="186"/>
        <v>#DIV/0!</v>
      </c>
      <c r="O262" s="54">
        <f t="shared" si="206"/>
        <v>100.7</v>
      </c>
    </row>
    <row r="263" spans="1:15" ht="32.25" customHeight="1" x14ac:dyDescent="0.2">
      <c r="A263" s="100" t="s">
        <v>78</v>
      </c>
      <c r="B263" s="63" t="s">
        <v>313</v>
      </c>
      <c r="C263" s="63" t="s">
        <v>181</v>
      </c>
      <c r="D263" s="74" t="s">
        <v>314</v>
      </c>
      <c r="E263" s="28">
        <v>99.4</v>
      </c>
      <c r="F263" s="28">
        <v>99.4</v>
      </c>
      <c r="G263" s="24"/>
      <c r="H263" s="24">
        <v>55.366</v>
      </c>
      <c r="I263" s="29">
        <f t="shared" si="160"/>
        <v>55.70020120724346</v>
      </c>
      <c r="J263" s="29"/>
      <c r="K263" s="30">
        <f t="shared" si="150"/>
        <v>0</v>
      </c>
      <c r="L263" s="24"/>
      <c r="M263" s="24">
        <v>80.850999999999999</v>
      </c>
      <c r="N263" s="58">
        <f t="shared" si="186"/>
        <v>68.479054062411109</v>
      </c>
      <c r="O263" s="54">
        <f t="shared" si="183"/>
        <v>-25.484999999999999</v>
      </c>
    </row>
    <row r="264" spans="1:15" ht="48" customHeight="1" x14ac:dyDescent="0.2">
      <c r="A264" s="100"/>
      <c r="B264" s="63" t="s">
        <v>315</v>
      </c>
      <c r="C264" s="63"/>
      <c r="D264" s="74" t="s">
        <v>316</v>
      </c>
      <c r="E264" s="28">
        <v>80</v>
      </c>
      <c r="F264" s="28">
        <v>140</v>
      </c>
      <c r="G264" s="24"/>
      <c r="H264" s="24">
        <v>60.598999999999997</v>
      </c>
      <c r="I264" s="29">
        <f t="shared" si="160"/>
        <v>43.284999999999997</v>
      </c>
      <c r="J264" s="29"/>
      <c r="K264" s="30"/>
      <c r="L264" s="24"/>
      <c r="M264" s="24">
        <v>63.281999999999996</v>
      </c>
      <c r="N264" s="58">
        <f t="shared" si="186"/>
        <v>95.760247779779391</v>
      </c>
      <c r="O264" s="54">
        <f t="shared" si="183"/>
        <v>-2.6829999999999998</v>
      </c>
    </row>
    <row r="265" spans="1:15" ht="22.5" customHeight="1" x14ac:dyDescent="0.2">
      <c r="A265" s="100" t="s">
        <v>111</v>
      </c>
      <c r="B265" s="63" t="s">
        <v>317</v>
      </c>
      <c r="C265" s="63" t="s">
        <v>185</v>
      </c>
      <c r="D265" s="74" t="s">
        <v>183</v>
      </c>
      <c r="E265" s="24">
        <v>126530.336</v>
      </c>
      <c r="F265" s="24">
        <v>158572.26999999999</v>
      </c>
      <c r="G265" s="24"/>
      <c r="H265" s="24">
        <v>107623.31299999999</v>
      </c>
      <c r="I265" s="29">
        <f t="shared" si="160"/>
        <v>67.870197607690173</v>
      </c>
      <c r="J265" s="29"/>
      <c r="K265" s="30">
        <f t="shared" si="150"/>
        <v>0</v>
      </c>
      <c r="L265" s="25"/>
      <c r="M265" s="24">
        <v>120082.083</v>
      </c>
      <c r="N265" s="58">
        <f t="shared" si="186"/>
        <v>89.62478857066462</v>
      </c>
      <c r="O265" s="54">
        <f t="shared" si="183"/>
        <v>-12458.770000000004</v>
      </c>
    </row>
    <row r="266" spans="1:15" ht="15" hidden="1" customHeight="1" x14ac:dyDescent="0.2">
      <c r="A266" s="100" t="s">
        <v>65</v>
      </c>
      <c r="B266" s="63"/>
      <c r="C266" s="63"/>
      <c r="D266" s="71" t="s">
        <v>95</v>
      </c>
      <c r="E266" s="24"/>
      <c r="F266" s="24"/>
      <c r="G266" s="24"/>
      <c r="H266" s="24"/>
      <c r="I266" s="29">
        <f t="shared" ref="I266:I271" si="207">IF(F266&gt;0,H266/F266*100,0)</f>
        <v>0</v>
      </c>
      <c r="J266" s="29"/>
      <c r="K266" s="30">
        <f t="shared" ref="K266:K271" si="208">IF(G266&gt;0,H266/G266*100,0)</f>
        <v>0</v>
      </c>
      <c r="L266" s="25"/>
      <c r="M266" s="28"/>
      <c r="N266" s="58" t="e">
        <f t="shared" si="186"/>
        <v>#DIV/0!</v>
      </c>
      <c r="O266" s="54">
        <f t="shared" si="183"/>
        <v>0</v>
      </c>
    </row>
    <row r="267" spans="1:15" ht="23.25" customHeight="1" x14ac:dyDescent="0.2">
      <c r="A267" s="100"/>
      <c r="B267" s="63" t="s">
        <v>271</v>
      </c>
      <c r="C267" s="63"/>
      <c r="D267" s="74" t="s">
        <v>270</v>
      </c>
      <c r="E267" s="24">
        <f>E269+E270</f>
        <v>13092.744000000001</v>
      </c>
      <c r="F267" s="24">
        <f t="shared" ref="F267:H267" si="209">F269+F270</f>
        <v>13132.404</v>
      </c>
      <c r="G267" s="28">
        <f t="shared" si="209"/>
        <v>0</v>
      </c>
      <c r="H267" s="28">
        <f t="shared" si="209"/>
        <v>104.509</v>
      </c>
      <c r="I267" s="29">
        <f t="shared" si="207"/>
        <v>0.79581011976177407</v>
      </c>
      <c r="J267" s="29"/>
      <c r="K267" s="30">
        <f t="shared" si="208"/>
        <v>0</v>
      </c>
      <c r="L267" s="25"/>
      <c r="M267" s="24">
        <f t="shared" ref="M267" si="210">M269+M270</f>
        <v>30247.824000000001</v>
      </c>
      <c r="N267" s="58">
        <f t="shared" si="186"/>
        <v>0.34550915133597709</v>
      </c>
      <c r="O267" s="54">
        <f t="shared" si="183"/>
        <v>-30143.315000000002</v>
      </c>
    </row>
    <row r="268" spans="1:15" ht="21.75" customHeight="1" x14ac:dyDescent="0.2">
      <c r="A268" s="100"/>
      <c r="B268" s="63"/>
      <c r="C268" s="63"/>
      <c r="D268" s="73" t="s">
        <v>46</v>
      </c>
      <c r="E268" s="24"/>
      <c r="F268" s="24"/>
      <c r="G268" s="24"/>
      <c r="H268" s="24"/>
      <c r="I268" s="29">
        <f t="shared" si="207"/>
        <v>0</v>
      </c>
      <c r="J268" s="29"/>
      <c r="K268" s="30">
        <f t="shared" si="208"/>
        <v>0</v>
      </c>
      <c r="L268" s="25"/>
      <c r="M268" s="28"/>
      <c r="N268" s="58"/>
      <c r="O268" s="54">
        <f t="shared" si="183"/>
        <v>0</v>
      </c>
    </row>
    <row r="269" spans="1:15" ht="99" customHeight="1" x14ac:dyDescent="0.2">
      <c r="A269" s="100"/>
      <c r="B269" s="64" t="s">
        <v>318</v>
      </c>
      <c r="C269" s="64"/>
      <c r="D269" s="73" t="s">
        <v>319</v>
      </c>
      <c r="E269" s="24">
        <v>11615.2</v>
      </c>
      <c r="F269" s="24">
        <v>11615.2</v>
      </c>
      <c r="G269" s="24"/>
      <c r="H269" s="24"/>
      <c r="I269" s="29">
        <f t="shared" si="207"/>
        <v>0</v>
      </c>
      <c r="J269" s="29"/>
      <c r="K269" s="30">
        <f t="shared" si="208"/>
        <v>0</v>
      </c>
      <c r="L269" s="25"/>
      <c r="M269" s="24">
        <v>30247.824000000001</v>
      </c>
      <c r="N269" s="30">
        <f>H269/M269*100</f>
        <v>0</v>
      </c>
      <c r="O269" s="54">
        <f t="shared" si="183"/>
        <v>-30247.824000000001</v>
      </c>
    </row>
    <row r="270" spans="1:15" ht="23.25" customHeight="1" x14ac:dyDescent="0.2">
      <c r="A270" s="100"/>
      <c r="B270" s="64" t="s">
        <v>274</v>
      </c>
      <c r="C270" s="64"/>
      <c r="D270" s="73" t="s">
        <v>186</v>
      </c>
      <c r="E270" s="24">
        <v>1477.5440000000001</v>
      </c>
      <c r="F270" s="24">
        <v>1517.204</v>
      </c>
      <c r="G270" s="24"/>
      <c r="H270" s="24">
        <v>104.509</v>
      </c>
      <c r="I270" s="29">
        <f t="shared" si="207"/>
        <v>6.8882628835674042</v>
      </c>
      <c r="J270" s="29"/>
      <c r="K270" s="30">
        <f t="shared" si="208"/>
        <v>0</v>
      </c>
      <c r="L270" s="25"/>
      <c r="M270" s="24"/>
      <c r="N270" s="39" t="e">
        <f t="shared" ref="N270:N302" si="211">H270/M270*100</f>
        <v>#DIV/0!</v>
      </c>
      <c r="O270" s="54">
        <f t="shared" ref="O270:O271" si="212">H270-M270</f>
        <v>104.509</v>
      </c>
    </row>
    <row r="271" spans="1:15" ht="50.25" customHeight="1" x14ac:dyDescent="0.2">
      <c r="A271" s="100"/>
      <c r="B271" s="20" t="s">
        <v>411</v>
      </c>
      <c r="C271" s="64"/>
      <c r="D271" s="70" t="s">
        <v>412</v>
      </c>
      <c r="E271" s="23"/>
      <c r="F271" s="86"/>
      <c r="G271" s="25"/>
      <c r="H271" s="25"/>
      <c r="I271" s="26">
        <f t="shared" si="207"/>
        <v>0</v>
      </c>
      <c r="J271" s="26"/>
      <c r="K271" s="27">
        <f t="shared" si="208"/>
        <v>0</v>
      </c>
      <c r="L271" s="25"/>
      <c r="M271" s="25">
        <v>39978.737000000001</v>
      </c>
      <c r="N271" s="40">
        <f t="shared" si="211"/>
        <v>0</v>
      </c>
      <c r="O271" s="53">
        <f t="shared" si="212"/>
        <v>-39978.737000000001</v>
      </c>
    </row>
    <row r="272" spans="1:15" ht="23.25" customHeight="1" x14ac:dyDescent="0.2">
      <c r="A272" s="100"/>
      <c r="B272" s="20" t="s">
        <v>275</v>
      </c>
      <c r="C272" s="64"/>
      <c r="D272" s="70" t="s">
        <v>416</v>
      </c>
      <c r="E272" s="25">
        <v>16581.52</v>
      </c>
      <c r="F272" s="25">
        <v>4075.317</v>
      </c>
      <c r="G272" s="25"/>
      <c r="H272" s="25">
        <v>2122.5619999999999</v>
      </c>
      <c r="I272" s="26">
        <f t="shared" ref="I272" si="213">IF(F272&gt;0,H272/F272*100,0)</f>
        <v>52.083359404924813</v>
      </c>
      <c r="J272" s="26"/>
      <c r="K272" s="27">
        <f t="shared" ref="K272" si="214">IF(G272&gt;0,H272/G272*100,0)</f>
        <v>0</v>
      </c>
      <c r="L272" s="25"/>
      <c r="M272" s="25">
        <v>327.32299999999998</v>
      </c>
      <c r="N272" s="109" t="s">
        <v>461</v>
      </c>
      <c r="O272" s="53">
        <f t="shared" ref="O272" si="215">H272-M272</f>
        <v>1795.239</v>
      </c>
    </row>
    <row r="273" spans="1:15" ht="22.5" customHeight="1" x14ac:dyDescent="0.2">
      <c r="A273" s="11" t="s">
        <v>41</v>
      </c>
      <c r="B273" s="20" t="s">
        <v>276</v>
      </c>
      <c r="C273" s="20"/>
      <c r="D273" s="70" t="s">
        <v>277</v>
      </c>
      <c r="E273" s="25">
        <f>E275</f>
        <v>8000</v>
      </c>
      <c r="F273" s="25">
        <f>F275+F276</f>
        <v>8000</v>
      </c>
      <c r="G273" s="23">
        <f t="shared" ref="G273:H273" si="216">G275+G276</f>
        <v>0</v>
      </c>
      <c r="H273" s="23">
        <f t="shared" si="216"/>
        <v>98.58</v>
      </c>
      <c r="I273" s="26">
        <f t="shared" si="160"/>
        <v>1.2322500000000001</v>
      </c>
      <c r="J273" s="26"/>
      <c r="K273" s="27">
        <f t="shared" ref="K273:K318" si="217">IF(G273&gt;0,H273/G273*100,0)</f>
        <v>0</v>
      </c>
      <c r="L273" s="25"/>
      <c r="M273" s="25">
        <f>M275+M276</f>
        <v>13106.026</v>
      </c>
      <c r="N273" s="50">
        <f t="shared" si="211"/>
        <v>0.75217308435066443</v>
      </c>
      <c r="O273" s="53">
        <f t="shared" si="183"/>
        <v>-13007.446</v>
      </c>
    </row>
    <row r="274" spans="1:15" ht="21.75" customHeight="1" x14ac:dyDescent="0.2">
      <c r="A274" s="100"/>
      <c r="B274" s="63"/>
      <c r="C274" s="63"/>
      <c r="D274" s="71" t="s">
        <v>47</v>
      </c>
      <c r="E274" s="28"/>
      <c r="F274" s="24"/>
      <c r="G274" s="24"/>
      <c r="H274" s="24"/>
      <c r="I274" s="26">
        <f t="shared" si="160"/>
        <v>0</v>
      </c>
      <c r="J274" s="29"/>
      <c r="K274" s="27">
        <f t="shared" si="217"/>
        <v>0</v>
      </c>
      <c r="L274" s="25"/>
      <c r="M274" s="28"/>
      <c r="N274" s="50"/>
      <c r="O274" s="54">
        <f t="shared" si="183"/>
        <v>0</v>
      </c>
    </row>
    <row r="275" spans="1:15" ht="23.25" customHeight="1" x14ac:dyDescent="0.2">
      <c r="A275" s="100" t="s">
        <v>193</v>
      </c>
      <c r="B275" s="63" t="s">
        <v>278</v>
      </c>
      <c r="C275" s="63"/>
      <c r="D275" s="71" t="s">
        <v>279</v>
      </c>
      <c r="E275" s="24">
        <v>8000</v>
      </c>
      <c r="F275" s="24">
        <v>8000</v>
      </c>
      <c r="G275" s="24"/>
      <c r="H275" s="24">
        <v>98.58</v>
      </c>
      <c r="I275" s="29">
        <f t="shared" si="160"/>
        <v>1.2322500000000001</v>
      </c>
      <c r="J275" s="29"/>
      <c r="K275" s="30">
        <f t="shared" si="217"/>
        <v>0</v>
      </c>
      <c r="L275" s="24"/>
      <c r="M275" s="24">
        <v>13106.026</v>
      </c>
      <c r="N275" s="58">
        <f t="shared" si="211"/>
        <v>0.75217308435066443</v>
      </c>
      <c r="O275" s="54">
        <f t="shared" si="183"/>
        <v>-13007.446</v>
      </c>
    </row>
    <row r="276" spans="1:15" ht="19.5" hidden="1" customHeight="1" x14ac:dyDescent="0.2">
      <c r="A276" s="100"/>
      <c r="B276" s="63" t="s">
        <v>387</v>
      </c>
      <c r="C276" s="63"/>
      <c r="D276" s="71" t="s">
        <v>388</v>
      </c>
      <c r="E276" s="28"/>
      <c r="F276" s="24"/>
      <c r="G276" s="24"/>
      <c r="H276" s="24"/>
      <c r="I276" s="29">
        <f t="shared" si="160"/>
        <v>0</v>
      </c>
      <c r="J276" s="29"/>
      <c r="K276" s="30"/>
      <c r="L276" s="24"/>
      <c r="M276" s="24"/>
      <c r="N276" s="40" t="e">
        <f t="shared" si="211"/>
        <v>#DIV/0!</v>
      </c>
      <c r="O276" s="54">
        <f t="shared" ref="O276" si="218">H276-M276</f>
        <v>0</v>
      </c>
    </row>
    <row r="277" spans="1:15" ht="24.75" customHeight="1" x14ac:dyDescent="0.2">
      <c r="A277" s="11"/>
      <c r="B277" s="20" t="s">
        <v>320</v>
      </c>
      <c r="C277" s="20"/>
      <c r="D277" s="70" t="s">
        <v>321</v>
      </c>
      <c r="E277" s="25">
        <f>E279+E284</f>
        <v>4095</v>
      </c>
      <c r="F277" s="25">
        <f>F279+F284</f>
        <v>4095</v>
      </c>
      <c r="G277" s="23">
        <f>G279+G284</f>
        <v>0</v>
      </c>
      <c r="H277" s="25">
        <f>H279+H284</f>
        <v>2536.62</v>
      </c>
      <c r="I277" s="26">
        <f t="shared" si="160"/>
        <v>61.944322344322345</v>
      </c>
      <c r="J277" s="29"/>
      <c r="K277" s="30">
        <f t="shared" si="217"/>
        <v>0</v>
      </c>
      <c r="L277" s="24"/>
      <c r="M277" s="25">
        <f>M279+M284</f>
        <v>2793.3990000000003</v>
      </c>
      <c r="N277" s="50">
        <f t="shared" si="211"/>
        <v>90.807650464541567</v>
      </c>
      <c r="O277" s="53">
        <f t="shared" si="183"/>
        <v>-256.77900000000045</v>
      </c>
    </row>
    <row r="278" spans="1:15" ht="20.25" customHeight="1" x14ac:dyDescent="0.2">
      <c r="A278" s="100"/>
      <c r="B278" s="63"/>
      <c r="C278" s="63"/>
      <c r="D278" s="71" t="s">
        <v>47</v>
      </c>
      <c r="E278" s="28"/>
      <c r="F278" s="24"/>
      <c r="G278" s="24"/>
      <c r="H278" s="24"/>
      <c r="I278" s="29">
        <f t="shared" si="160"/>
        <v>0</v>
      </c>
      <c r="J278" s="29"/>
      <c r="K278" s="30">
        <f t="shared" si="217"/>
        <v>0</v>
      </c>
      <c r="L278" s="24"/>
      <c r="M278" s="24"/>
      <c r="N278" s="40" t="e">
        <f t="shared" si="211"/>
        <v>#DIV/0!</v>
      </c>
      <c r="O278" s="54">
        <f t="shared" si="183"/>
        <v>0</v>
      </c>
    </row>
    <row r="279" spans="1:15" ht="35.25" customHeight="1" x14ac:dyDescent="0.2">
      <c r="A279" s="100" t="s">
        <v>93</v>
      </c>
      <c r="B279" s="63" t="s">
        <v>322</v>
      </c>
      <c r="C279" s="63" t="s">
        <v>189</v>
      </c>
      <c r="D279" s="71" t="s">
        <v>323</v>
      </c>
      <c r="E279" s="24">
        <f>E281+E282+E283</f>
        <v>1046.027</v>
      </c>
      <c r="F279" s="24">
        <f>F281+F282+F283</f>
        <v>1868.6569999999999</v>
      </c>
      <c r="G279" s="28">
        <f>G281+G282+G283</f>
        <v>0</v>
      </c>
      <c r="H279" s="110">
        <f>H281+H282+H283</f>
        <v>987.94100000000003</v>
      </c>
      <c r="I279" s="29">
        <f t="shared" si="160"/>
        <v>52.869039101343908</v>
      </c>
      <c r="J279" s="29"/>
      <c r="K279" s="30">
        <f t="shared" si="217"/>
        <v>0</v>
      </c>
      <c r="L279" s="24"/>
      <c r="M279" s="24">
        <f>M281+M282+M283</f>
        <v>2163.7170000000001</v>
      </c>
      <c r="N279" s="58">
        <f t="shared" si="211"/>
        <v>45.659436978126067</v>
      </c>
      <c r="O279" s="54">
        <f t="shared" si="183"/>
        <v>-1175.7760000000001</v>
      </c>
    </row>
    <row r="280" spans="1:15" ht="19.5" customHeight="1" x14ac:dyDescent="0.2">
      <c r="A280" s="100" t="s">
        <v>201</v>
      </c>
      <c r="B280" s="63"/>
      <c r="C280" s="63"/>
      <c r="D280" s="73" t="s">
        <v>46</v>
      </c>
      <c r="E280" s="28"/>
      <c r="F280" s="24"/>
      <c r="G280" s="24"/>
      <c r="H280" s="24"/>
      <c r="I280" s="29">
        <f t="shared" si="160"/>
        <v>0</v>
      </c>
      <c r="J280" s="29"/>
      <c r="K280" s="30"/>
      <c r="L280" s="24"/>
      <c r="M280" s="28"/>
      <c r="N280" s="40" t="e">
        <f t="shared" si="211"/>
        <v>#DIV/0!</v>
      </c>
      <c r="O280" s="54">
        <f t="shared" si="183"/>
        <v>0</v>
      </c>
    </row>
    <row r="281" spans="1:15" ht="15.75" hidden="1" x14ac:dyDescent="0.2">
      <c r="A281" s="100" t="s">
        <v>197</v>
      </c>
      <c r="B281" s="64" t="s">
        <v>324</v>
      </c>
      <c r="C281" s="64"/>
      <c r="D281" s="72" t="s">
        <v>90</v>
      </c>
      <c r="E281" s="28"/>
      <c r="F281" s="24"/>
      <c r="G281" s="24"/>
      <c r="H281" s="24"/>
      <c r="I281" s="29">
        <f t="shared" si="160"/>
        <v>0</v>
      </c>
      <c r="J281" s="29"/>
      <c r="K281" s="30"/>
      <c r="L281" s="24"/>
      <c r="M281" s="28"/>
      <c r="N281" s="40" t="e">
        <f t="shared" si="211"/>
        <v>#DIV/0!</v>
      </c>
      <c r="O281" s="54">
        <f t="shared" si="183"/>
        <v>0</v>
      </c>
    </row>
    <row r="282" spans="1:15" ht="33.75" customHeight="1" x14ac:dyDescent="0.2">
      <c r="A282" s="100" t="s">
        <v>91</v>
      </c>
      <c r="B282" s="64" t="s">
        <v>325</v>
      </c>
      <c r="C282" s="64" t="s">
        <v>190</v>
      </c>
      <c r="D282" s="72" t="s">
        <v>434</v>
      </c>
      <c r="E282" s="24">
        <v>446.02699999999999</v>
      </c>
      <c r="F282" s="24">
        <v>1268.6569999999999</v>
      </c>
      <c r="G282" s="24"/>
      <c r="H282" s="24">
        <v>387.94099999999997</v>
      </c>
      <c r="I282" s="29">
        <f t="shared" ref="I282:I283" si="219">IF(F282&gt;0,H282/F282*100,0)</f>
        <v>30.578871988252143</v>
      </c>
      <c r="J282" s="29"/>
      <c r="K282" s="30"/>
      <c r="L282" s="24"/>
      <c r="M282" s="28"/>
      <c r="N282" s="40" t="e">
        <f t="shared" si="211"/>
        <v>#DIV/0!</v>
      </c>
      <c r="O282" s="54">
        <f t="shared" si="183"/>
        <v>387.94099999999997</v>
      </c>
    </row>
    <row r="283" spans="1:15" ht="30.75" customHeight="1" x14ac:dyDescent="0.2">
      <c r="A283" s="100"/>
      <c r="B283" s="64" t="s">
        <v>348</v>
      </c>
      <c r="C283" s="64"/>
      <c r="D283" s="72" t="s">
        <v>196</v>
      </c>
      <c r="E283" s="24">
        <v>600</v>
      </c>
      <c r="F283" s="24">
        <v>600</v>
      </c>
      <c r="G283" s="24"/>
      <c r="H283" s="24">
        <v>600</v>
      </c>
      <c r="I283" s="29">
        <f t="shared" si="219"/>
        <v>100</v>
      </c>
      <c r="J283" s="29"/>
      <c r="K283" s="30"/>
      <c r="L283" s="24"/>
      <c r="M283" s="24">
        <v>2163.7170000000001</v>
      </c>
      <c r="N283" s="58">
        <f t="shared" si="211"/>
        <v>27.730058967970393</v>
      </c>
      <c r="O283" s="54">
        <f t="shared" si="183"/>
        <v>-1563.7170000000001</v>
      </c>
    </row>
    <row r="284" spans="1:15" ht="21.75" customHeight="1" x14ac:dyDescent="0.2">
      <c r="A284" s="100" t="s">
        <v>45</v>
      </c>
      <c r="B284" s="63" t="s">
        <v>326</v>
      </c>
      <c r="C284" s="63" t="s">
        <v>191</v>
      </c>
      <c r="D284" s="71" t="s">
        <v>327</v>
      </c>
      <c r="E284" s="24">
        <v>3048.973</v>
      </c>
      <c r="F284" s="24">
        <v>2226.3429999999998</v>
      </c>
      <c r="G284" s="24"/>
      <c r="H284" s="24">
        <v>1548.6790000000001</v>
      </c>
      <c r="I284" s="29">
        <f t="shared" si="160"/>
        <v>69.56156351469653</v>
      </c>
      <c r="J284" s="29"/>
      <c r="K284" s="30">
        <f t="shared" si="217"/>
        <v>0</v>
      </c>
      <c r="L284" s="24"/>
      <c r="M284" s="24">
        <v>629.68200000000002</v>
      </c>
      <c r="N284" s="91" t="s">
        <v>460</v>
      </c>
      <c r="O284" s="54">
        <f t="shared" si="183"/>
        <v>918.99700000000007</v>
      </c>
    </row>
    <row r="285" spans="1:15" ht="12.75" hidden="1" customHeight="1" x14ac:dyDescent="0.2">
      <c r="A285" s="100"/>
      <c r="B285" s="63"/>
      <c r="C285" s="63"/>
      <c r="D285" s="71"/>
      <c r="E285" s="28"/>
      <c r="F285" s="24"/>
      <c r="G285" s="24"/>
      <c r="H285" s="24"/>
      <c r="I285" s="29">
        <f t="shared" si="160"/>
        <v>0</v>
      </c>
      <c r="J285" s="29"/>
      <c r="K285" s="30">
        <f t="shared" si="217"/>
        <v>0</v>
      </c>
      <c r="L285" s="25"/>
      <c r="M285" s="28"/>
      <c r="N285" s="58" t="e">
        <f t="shared" si="211"/>
        <v>#DIV/0!</v>
      </c>
      <c r="O285" s="54">
        <f t="shared" si="183"/>
        <v>0</v>
      </c>
    </row>
    <row r="286" spans="1:15" ht="15.75" hidden="1" x14ac:dyDescent="0.2">
      <c r="A286" s="100"/>
      <c r="B286" s="63"/>
      <c r="C286" s="63"/>
      <c r="D286" s="71"/>
      <c r="E286" s="28"/>
      <c r="F286" s="24"/>
      <c r="G286" s="24"/>
      <c r="H286" s="24"/>
      <c r="I286" s="29">
        <f t="shared" si="160"/>
        <v>0</v>
      </c>
      <c r="J286" s="29"/>
      <c r="K286" s="30">
        <f t="shared" si="217"/>
        <v>0</v>
      </c>
      <c r="L286" s="25"/>
      <c r="M286" s="28"/>
      <c r="N286" s="58" t="e">
        <f t="shared" si="211"/>
        <v>#DIV/0!</v>
      </c>
      <c r="O286" s="54">
        <f t="shared" si="183"/>
        <v>0</v>
      </c>
    </row>
    <row r="287" spans="1:15" ht="15.75" hidden="1" x14ac:dyDescent="0.2">
      <c r="A287" s="100"/>
      <c r="B287" s="63"/>
      <c r="C287" s="63"/>
      <c r="D287" s="71"/>
      <c r="E287" s="28"/>
      <c r="F287" s="24"/>
      <c r="G287" s="24"/>
      <c r="H287" s="24"/>
      <c r="I287" s="29">
        <f t="shared" si="160"/>
        <v>0</v>
      </c>
      <c r="J287" s="29"/>
      <c r="K287" s="30">
        <f t="shared" si="217"/>
        <v>0</v>
      </c>
      <c r="L287" s="25"/>
      <c r="M287" s="28"/>
      <c r="N287" s="58" t="e">
        <f t="shared" si="211"/>
        <v>#DIV/0!</v>
      </c>
      <c r="O287" s="54">
        <f t="shared" si="183"/>
        <v>0</v>
      </c>
    </row>
    <row r="288" spans="1:15" ht="20.25" hidden="1" customHeight="1" x14ac:dyDescent="0.2">
      <c r="A288" s="100"/>
      <c r="B288" s="20" t="s">
        <v>280</v>
      </c>
      <c r="C288" s="20"/>
      <c r="D288" s="70" t="s">
        <v>50</v>
      </c>
      <c r="E288" s="23">
        <f>E290</f>
        <v>0</v>
      </c>
      <c r="F288" s="25">
        <f t="shared" ref="F288:H288" si="220">F290</f>
        <v>0</v>
      </c>
      <c r="G288" s="23">
        <f t="shared" si="220"/>
        <v>0</v>
      </c>
      <c r="H288" s="23">
        <f t="shared" si="220"/>
        <v>0</v>
      </c>
      <c r="I288" s="26">
        <f t="shared" si="160"/>
        <v>0</v>
      </c>
      <c r="J288" s="29"/>
      <c r="K288" s="27"/>
      <c r="L288" s="25"/>
      <c r="M288" s="23">
        <f t="shared" ref="M288" si="221">M290</f>
        <v>0</v>
      </c>
      <c r="N288" s="58" t="e">
        <f t="shared" si="211"/>
        <v>#DIV/0!</v>
      </c>
      <c r="O288" s="53">
        <f t="shared" si="183"/>
        <v>0</v>
      </c>
    </row>
    <row r="289" spans="1:16" ht="21" hidden="1" customHeight="1" x14ac:dyDescent="0.2">
      <c r="A289" s="100"/>
      <c r="B289" s="63"/>
      <c r="C289" s="63"/>
      <c r="D289" s="71" t="s">
        <v>47</v>
      </c>
      <c r="E289" s="28"/>
      <c r="F289" s="24"/>
      <c r="G289" s="24"/>
      <c r="H289" s="24"/>
      <c r="I289" s="29">
        <f t="shared" si="160"/>
        <v>0</v>
      </c>
      <c r="J289" s="29"/>
      <c r="K289" s="30"/>
      <c r="L289" s="25"/>
      <c r="M289" s="28"/>
      <c r="N289" s="58" t="e">
        <f t="shared" si="211"/>
        <v>#DIV/0!</v>
      </c>
      <c r="O289" s="54">
        <f t="shared" si="183"/>
        <v>0</v>
      </c>
    </row>
    <row r="290" spans="1:16" ht="21.75" hidden="1" customHeight="1" x14ac:dyDescent="0.2">
      <c r="A290" s="100"/>
      <c r="B290" s="63" t="s">
        <v>281</v>
      </c>
      <c r="C290" s="63"/>
      <c r="D290" s="71" t="s">
        <v>282</v>
      </c>
      <c r="E290" s="28"/>
      <c r="F290" s="24"/>
      <c r="G290" s="24"/>
      <c r="H290" s="24"/>
      <c r="I290" s="29">
        <f t="shared" si="160"/>
        <v>0</v>
      </c>
      <c r="J290" s="29"/>
      <c r="K290" s="30"/>
      <c r="L290" s="25"/>
      <c r="M290" s="24"/>
      <c r="N290" s="58" t="e">
        <f t="shared" si="211"/>
        <v>#DIV/0!</v>
      </c>
      <c r="O290" s="54">
        <f t="shared" si="183"/>
        <v>0</v>
      </c>
    </row>
    <row r="291" spans="1:16" ht="19.5" hidden="1" customHeight="1" x14ac:dyDescent="0.2">
      <c r="A291" s="100"/>
      <c r="B291" s="20" t="s">
        <v>283</v>
      </c>
      <c r="C291" s="64"/>
      <c r="D291" s="70" t="s">
        <v>101</v>
      </c>
      <c r="E291" s="28"/>
      <c r="F291" s="25">
        <f>F297+F293+F300</f>
        <v>0</v>
      </c>
      <c r="G291" s="23">
        <f t="shared" ref="G291:H291" si="222">G297+G293+G300</f>
        <v>0</v>
      </c>
      <c r="H291" s="23">
        <f t="shared" si="222"/>
        <v>0</v>
      </c>
      <c r="I291" s="26">
        <f t="shared" si="160"/>
        <v>0</v>
      </c>
      <c r="J291" s="29"/>
      <c r="K291" s="30"/>
      <c r="L291" s="25"/>
      <c r="M291" s="24">
        <f>M297+M293+M300</f>
        <v>0</v>
      </c>
      <c r="N291" s="58" t="e">
        <f t="shared" si="211"/>
        <v>#DIV/0!</v>
      </c>
      <c r="O291" s="53">
        <f t="shared" ref="O291:O299" si="223">H291-M291</f>
        <v>0</v>
      </c>
    </row>
    <row r="292" spans="1:16" ht="17.25" hidden="1" customHeight="1" x14ac:dyDescent="0.2">
      <c r="A292" s="100"/>
      <c r="B292" s="20"/>
      <c r="C292" s="64"/>
      <c r="D292" s="71" t="s">
        <v>47</v>
      </c>
      <c r="E292" s="28"/>
      <c r="F292" s="24"/>
      <c r="G292" s="24"/>
      <c r="H292" s="24"/>
      <c r="I292" s="29">
        <f t="shared" si="160"/>
        <v>0</v>
      </c>
      <c r="J292" s="29"/>
      <c r="K292" s="30"/>
      <c r="L292" s="25"/>
      <c r="M292" s="24"/>
      <c r="N292" s="58" t="e">
        <f t="shared" si="211"/>
        <v>#DIV/0!</v>
      </c>
      <c r="O292" s="54">
        <f t="shared" si="223"/>
        <v>0</v>
      </c>
    </row>
    <row r="293" spans="1:16" ht="27" hidden="1" customHeight="1" x14ac:dyDescent="0.2">
      <c r="A293" s="100"/>
      <c r="B293" s="63" t="s">
        <v>399</v>
      </c>
      <c r="C293" s="64"/>
      <c r="D293" s="71" t="s">
        <v>401</v>
      </c>
      <c r="E293" s="28"/>
      <c r="F293" s="24">
        <f>F296+F295</f>
        <v>0</v>
      </c>
      <c r="G293" s="28">
        <f t="shared" ref="G293:H293" si="224">G296+G295</f>
        <v>0</v>
      </c>
      <c r="H293" s="28">
        <f t="shared" si="224"/>
        <v>0</v>
      </c>
      <c r="I293" s="29">
        <f t="shared" ref="I293:O293" si="225">I296</f>
        <v>0</v>
      </c>
      <c r="J293" s="28">
        <f t="shared" si="225"/>
        <v>0</v>
      </c>
      <c r="K293" s="28">
        <f t="shared" si="225"/>
        <v>0</v>
      </c>
      <c r="L293" s="28">
        <f t="shared" si="225"/>
        <v>0</v>
      </c>
      <c r="M293" s="28">
        <f>M296</f>
        <v>0</v>
      </c>
      <c r="N293" s="58" t="e">
        <f t="shared" si="211"/>
        <v>#DIV/0!</v>
      </c>
      <c r="O293" s="28">
        <f t="shared" si="225"/>
        <v>0</v>
      </c>
    </row>
    <row r="294" spans="1:16" ht="17.25" hidden="1" customHeight="1" x14ac:dyDescent="0.2">
      <c r="A294" s="100"/>
      <c r="B294" s="63"/>
      <c r="C294" s="64"/>
      <c r="D294" s="73" t="s">
        <v>46</v>
      </c>
      <c r="E294" s="28"/>
      <c r="F294" s="24"/>
      <c r="G294" s="24"/>
      <c r="H294" s="24"/>
      <c r="I294" s="29"/>
      <c r="J294" s="28">
        <f t="shared" ref="J294:L294" si="226">J297</f>
        <v>0</v>
      </c>
      <c r="K294" s="28">
        <f t="shared" si="226"/>
        <v>0</v>
      </c>
      <c r="L294" s="28">
        <f t="shared" si="226"/>
        <v>0</v>
      </c>
      <c r="M294" s="24"/>
      <c r="N294" s="58" t="e">
        <f t="shared" si="211"/>
        <v>#DIV/0!</v>
      </c>
      <c r="O294" s="28"/>
    </row>
    <row r="295" spans="1:16" ht="25.5" hidden="1" customHeight="1" x14ac:dyDescent="0.2">
      <c r="A295" s="100"/>
      <c r="B295" s="64" t="s">
        <v>407</v>
      </c>
      <c r="C295" s="64"/>
      <c r="D295" s="73" t="s">
        <v>408</v>
      </c>
      <c r="E295" s="28"/>
      <c r="F295" s="24"/>
      <c r="G295" s="24"/>
      <c r="H295" s="24"/>
      <c r="I295" s="29">
        <f t="shared" ref="I295" si="227">IF(F295&gt;0,H295/F295*100,0)</f>
        <v>0</v>
      </c>
      <c r="J295" s="29"/>
      <c r="K295" s="30"/>
      <c r="L295" s="25"/>
      <c r="M295" s="24"/>
      <c r="N295" s="58" t="e">
        <f t="shared" si="211"/>
        <v>#DIV/0!</v>
      </c>
      <c r="O295" s="54">
        <f t="shared" ref="O295" si="228">H295-M295</f>
        <v>0</v>
      </c>
    </row>
    <row r="296" spans="1:16" ht="27.75" hidden="1" customHeight="1" x14ac:dyDescent="0.2">
      <c r="A296" s="100"/>
      <c r="B296" s="64" t="s">
        <v>400</v>
      </c>
      <c r="C296" s="64"/>
      <c r="D296" s="72" t="s">
        <v>402</v>
      </c>
      <c r="E296" s="28"/>
      <c r="F296" s="24"/>
      <c r="G296" s="24"/>
      <c r="H296" s="24"/>
      <c r="I296" s="29">
        <f t="shared" si="160"/>
        <v>0</v>
      </c>
      <c r="J296" s="29"/>
      <c r="K296" s="30"/>
      <c r="L296" s="25"/>
      <c r="M296" s="24"/>
      <c r="N296" s="58" t="e">
        <f t="shared" si="211"/>
        <v>#DIV/0!</v>
      </c>
      <c r="O296" s="54">
        <f t="shared" ref="O296" si="229">H296-M296</f>
        <v>0</v>
      </c>
    </row>
    <row r="297" spans="1:16" ht="28.5" hidden="1" customHeight="1" x14ac:dyDescent="0.2">
      <c r="A297" s="100"/>
      <c r="B297" s="63" t="s">
        <v>392</v>
      </c>
      <c r="C297" s="64"/>
      <c r="D297" s="71" t="s">
        <v>393</v>
      </c>
      <c r="E297" s="28"/>
      <c r="F297" s="24">
        <f>F299</f>
        <v>0</v>
      </c>
      <c r="G297" s="24"/>
      <c r="H297" s="24">
        <f>H299</f>
        <v>0</v>
      </c>
      <c r="I297" s="29">
        <f t="shared" si="160"/>
        <v>0</v>
      </c>
      <c r="J297" s="29"/>
      <c r="K297" s="30"/>
      <c r="L297" s="25"/>
      <c r="M297" s="24">
        <f>M299</f>
        <v>0</v>
      </c>
      <c r="N297" s="58" t="e">
        <f t="shared" si="211"/>
        <v>#DIV/0!</v>
      </c>
      <c r="O297" s="54">
        <f t="shared" si="223"/>
        <v>0</v>
      </c>
    </row>
    <row r="298" spans="1:16" ht="18" hidden="1" customHeight="1" x14ac:dyDescent="0.2">
      <c r="A298" s="100"/>
      <c r="B298" s="63"/>
      <c r="C298" s="64"/>
      <c r="D298" s="73" t="s">
        <v>46</v>
      </c>
      <c r="E298" s="28"/>
      <c r="F298" s="24"/>
      <c r="G298" s="24"/>
      <c r="H298" s="24"/>
      <c r="I298" s="29">
        <f t="shared" si="160"/>
        <v>0</v>
      </c>
      <c r="J298" s="29"/>
      <c r="K298" s="30"/>
      <c r="L298" s="25"/>
      <c r="M298" s="24"/>
      <c r="N298" s="58" t="e">
        <f t="shared" si="211"/>
        <v>#DIV/0!</v>
      </c>
      <c r="O298" s="54">
        <f t="shared" si="223"/>
        <v>0</v>
      </c>
    </row>
    <row r="299" spans="1:16" ht="29.25" hidden="1" customHeight="1" x14ac:dyDescent="0.2">
      <c r="A299" s="100"/>
      <c r="B299" s="64" t="s">
        <v>390</v>
      </c>
      <c r="C299" s="64"/>
      <c r="D299" s="72" t="s">
        <v>391</v>
      </c>
      <c r="E299" s="28"/>
      <c r="F299" s="24"/>
      <c r="G299" s="24"/>
      <c r="H299" s="24"/>
      <c r="I299" s="29">
        <f t="shared" si="160"/>
        <v>0</v>
      </c>
      <c r="J299" s="29"/>
      <c r="K299" s="30"/>
      <c r="L299" s="25"/>
      <c r="M299" s="24"/>
      <c r="N299" s="58" t="e">
        <f t="shared" si="211"/>
        <v>#DIV/0!</v>
      </c>
      <c r="O299" s="54">
        <f t="shared" si="223"/>
        <v>0</v>
      </c>
    </row>
    <row r="300" spans="1:16" ht="30" hidden="1" customHeight="1" x14ac:dyDescent="0.2">
      <c r="A300" s="100"/>
      <c r="B300" s="63" t="s">
        <v>403</v>
      </c>
      <c r="C300" s="64"/>
      <c r="D300" s="71" t="s">
        <v>405</v>
      </c>
      <c r="E300" s="28"/>
      <c r="F300" s="24">
        <f>F302</f>
        <v>0</v>
      </c>
      <c r="G300" s="28">
        <f t="shared" ref="G300:H300" si="230">G302</f>
        <v>0</v>
      </c>
      <c r="H300" s="28">
        <f t="shared" si="230"/>
        <v>0</v>
      </c>
      <c r="I300" s="29">
        <f t="shared" si="160"/>
        <v>0</v>
      </c>
      <c r="J300" s="29"/>
      <c r="K300" s="30"/>
      <c r="L300" s="25"/>
      <c r="M300" s="24">
        <f>M302</f>
        <v>0</v>
      </c>
      <c r="N300" s="58" t="e">
        <f t="shared" si="211"/>
        <v>#DIV/0!</v>
      </c>
      <c r="O300" s="54">
        <f t="shared" ref="O300:O302" si="231">H300-M300</f>
        <v>0</v>
      </c>
    </row>
    <row r="301" spans="1:16" ht="20.25" hidden="1" customHeight="1" x14ac:dyDescent="0.2">
      <c r="A301" s="100"/>
      <c r="B301" s="63"/>
      <c r="C301" s="64"/>
      <c r="D301" s="73" t="s">
        <v>46</v>
      </c>
      <c r="E301" s="28"/>
      <c r="F301" s="24"/>
      <c r="G301" s="24"/>
      <c r="H301" s="24"/>
      <c r="I301" s="29">
        <f t="shared" si="160"/>
        <v>0</v>
      </c>
      <c r="J301" s="29"/>
      <c r="K301" s="30"/>
      <c r="L301" s="25"/>
      <c r="M301" s="24"/>
      <c r="N301" s="58" t="e">
        <f t="shared" si="211"/>
        <v>#DIV/0!</v>
      </c>
      <c r="O301" s="54">
        <f t="shared" si="231"/>
        <v>0</v>
      </c>
    </row>
    <row r="302" spans="1:16" ht="30.75" hidden="1" customHeight="1" x14ac:dyDescent="0.2">
      <c r="A302" s="100"/>
      <c r="B302" s="64" t="s">
        <v>404</v>
      </c>
      <c r="C302" s="64"/>
      <c r="D302" s="72" t="s">
        <v>406</v>
      </c>
      <c r="E302" s="28"/>
      <c r="F302" s="24"/>
      <c r="G302" s="24"/>
      <c r="H302" s="24"/>
      <c r="I302" s="29">
        <f t="shared" si="160"/>
        <v>0</v>
      </c>
      <c r="J302" s="29"/>
      <c r="K302" s="30"/>
      <c r="L302" s="25"/>
      <c r="M302" s="24"/>
      <c r="N302" s="58" t="e">
        <f t="shared" si="211"/>
        <v>#DIV/0!</v>
      </c>
      <c r="O302" s="54">
        <f t="shared" si="231"/>
        <v>0</v>
      </c>
    </row>
    <row r="303" spans="1:16" s="7" customFormat="1" ht="51" customHeight="1" x14ac:dyDescent="0.2">
      <c r="A303" s="11"/>
      <c r="B303" s="20" t="s">
        <v>285</v>
      </c>
      <c r="C303" s="20"/>
      <c r="D303" s="70" t="s">
        <v>286</v>
      </c>
      <c r="E303" s="23">
        <f>E305</f>
        <v>0</v>
      </c>
      <c r="F303" s="25">
        <f t="shared" ref="F303:H303" si="232">F305</f>
        <v>17677.125</v>
      </c>
      <c r="G303" s="23">
        <f t="shared" si="232"/>
        <v>0</v>
      </c>
      <c r="H303" s="25">
        <f t="shared" si="232"/>
        <v>17677.125</v>
      </c>
      <c r="I303" s="26">
        <f t="shared" si="160"/>
        <v>100</v>
      </c>
      <c r="J303" s="26"/>
      <c r="K303" s="27"/>
      <c r="L303" s="25"/>
      <c r="M303" s="25">
        <f t="shared" ref="M303" si="233">M305</f>
        <v>15000</v>
      </c>
      <c r="N303" s="50">
        <f t="shared" ref="N303:N319" si="234">H303/M303*100</f>
        <v>117.8475</v>
      </c>
      <c r="O303" s="53">
        <f t="shared" si="183"/>
        <v>2677.125</v>
      </c>
      <c r="P303" s="60"/>
    </row>
    <row r="304" spans="1:16" ht="21" customHeight="1" x14ac:dyDescent="0.2">
      <c r="A304" s="100"/>
      <c r="B304" s="63"/>
      <c r="C304" s="63"/>
      <c r="D304" s="71" t="s">
        <v>47</v>
      </c>
      <c r="E304" s="28"/>
      <c r="F304" s="24"/>
      <c r="G304" s="24"/>
      <c r="H304" s="24"/>
      <c r="I304" s="29">
        <f t="shared" si="160"/>
        <v>0</v>
      </c>
      <c r="J304" s="29"/>
      <c r="K304" s="30"/>
      <c r="L304" s="25"/>
      <c r="M304" s="28"/>
      <c r="N304" s="39" t="e">
        <f t="shared" si="234"/>
        <v>#DIV/0!</v>
      </c>
      <c r="O304" s="54">
        <f t="shared" ref="O304:O319" si="235">H304-M304</f>
        <v>0</v>
      </c>
    </row>
    <row r="305" spans="1:16" ht="22.5" customHeight="1" x14ac:dyDescent="0.2">
      <c r="A305" s="100"/>
      <c r="B305" s="63" t="s">
        <v>287</v>
      </c>
      <c r="C305" s="63"/>
      <c r="D305" s="71" t="s">
        <v>328</v>
      </c>
      <c r="E305" s="28"/>
      <c r="F305" s="24">
        <v>17677.125</v>
      </c>
      <c r="G305" s="24"/>
      <c r="H305" s="24">
        <v>17677.125</v>
      </c>
      <c r="I305" s="29">
        <f t="shared" si="160"/>
        <v>100</v>
      </c>
      <c r="J305" s="29"/>
      <c r="K305" s="30"/>
      <c r="L305" s="25"/>
      <c r="M305" s="24">
        <v>15000</v>
      </c>
      <c r="N305" s="58">
        <f t="shared" si="234"/>
        <v>117.8475</v>
      </c>
      <c r="O305" s="54">
        <f t="shared" si="235"/>
        <v>2677.125</v>
      </c>
    </row>
    <row r="306" spans="1:16" ht="36" customHeight="1" x14ac:dyDescent="0.2">
      <c r="A306" s="100"/>
      <c r="B306" s="20" t="s">
        <v>334</v>
      </c>
      <c r="C306" s="20"/>
      <c r="D306" s="70" t="s">
        <v>335</v>
      </c>
      <c r="E306" s="28"/>
      <c r="F306" s="25">
        <v>227075.658</v>
      </c>
      <c r="G306" s="24"/>
      <c r="H306" s="25">
        <v>226696.198</v>
      </c>
      <c r="I306" s="26">
        <f t="shared" si="160"/>
        <v>99.832892700458459</v>
      </c>
      <c r="J306" s="29"/>
      <c r="K306" s="30"/>
      <c r="L306" s="25"/>
      <c r="M306" s="25">
        <v>198962.68700000001</v>
      </c>
      <c r="N306" s="50">
        <f t="shared" si="234"/>
        <v>113.93905129558289</v>
      </c>
      <c r="O306" s="53">
        <f t="shared" si="235"/>
        <v>27733.510999999999</v>
      </c>
    </row>
    <row r="307" spans="1:16" ht="4.5" customHeight="1" x14ac:dyDescent="0.2">
      <c r="A307" s="100"/>
      <c r="B307" s="63"/>
      <c r="C307" s="63"/>
      <c r="D307" s="71"/>
      <c r="E307" s="28"/>
      <c r="F307" s="24"/>
      <c r="G307" s="24"/>
      <c r="H307" s="24"/>
      <c r="I307" s="29">
        <f t="shared" si="160"/>
        <v>0</v>
      </c>
      <c r="J307" s="29"/>
      <c r="K307" s="30">
        <f t="shared" si="217"/>
        <v>0</v>
      </c>
      <c r="L307" s="25"/>
      <c r="M307" s="28"/>
      <c r="N307" s="39" t="e">
        <f t="shared" si="234"/>
        <v>#DIV/0!</v>
      </c>
      <c r="O307" s="53">
        <f t="shared" si="235"/>
        <v>0</v>
      </c>
    </row>
    <row r="308" spans="1:16" ht="51" hidden="1" customHeight="1" x14ac:dyDescent="0.2">
      <c r="A308" s="100" t="s">
        <v>102</v>
      </c>
      <c r="B308" s="63"/>
      <c r="C308" s="63"/>
      <c r="D308" s="71" t="s">
        <v>110</v>
      </c>
      <c r="E308" s="28"/>
      <c r="F308" s="24"/>
      <c r="G308" s="24"/>
      <c r="H308" s="24"/>
      <c r="I308" s="29"/>
      <c r="J308" s="29"/>
      <c r="K308" s="30">
        <f t="shared" si="217"/>
        <v>0</v>
      </c>
      <c r="L308" s="25"/>
      <c r="M308" s="28"/>
      <c r="N308" s="39" t="e">
        <f t="shared" si="234"/>
        <v>#DIV/0!</v>
      </c>
      <c r="O308" s="53">
        <f t="shared" si="235"/>
        <v>0</v>
      </c>
    </row>
    <row r="309" spans="1:16" ht="20.25" customHeight="1" x14ac:dyDescent="0.2">
      <c r="A309" s="100"/>
      <c r="B309" s="63"/>
      <c r="C309" s="63"/>
      <c r="D309" s="79" t="s">
        <v>84</v>
      </c>
      <c r="E309" s="25">
        <f>E169+E170+E171+E172+E173+E206+E207+E208+E222+E223+E242+E255+E258+E273+E277+E288+E303+E306+E272</f>
        <v>934027.49600000004</v>
      </c>
      <c r="F309" s="86">
        <f>F169+F170+F171+F172+F173+F206+F207+F208+F222+F223+F242+F255+F258+F273+F277+F288+F303+F306+F291+F272+F271</f>
        <v>1703095.4833800001</v>
      </c>
      <c r="G309" s="86">
        <f t="shared" ref="G309" si="236">G169+G170+G171+G172+G173+G206+G207+G208+G222+G223+G242+G255+G258+G273+G277+G288+G303+G306+G291+G272+G271</f>
        <v>0</v>
      </c>
      <c r="H309" s="25">
        <f>H169+H170+H171+H172+H173+H206+H207+H208+H222+H223+H242+H255+H258+H273+H277+H288+H303+H306+H291+H272+H271</f>
        <v>1390146.6930000002</v>
      </c>
      <c r="I309" s="26">
        <f t="shared" ref="I309:I311" si="237">IF(F309&gt;0,H309/F309*100,0)</f>
        <v>81.624706692374346</v>
      </c>
      <c r="J309" s="26"/>
      <c r="K309" s="27">
        <f t="shared" si="217"/>
        <v>0</v>
      </c>
      <c r="L309" s="25"/>
      <c r="M309" s="25">
        <f>M169+M170+M171+M172+M173+M206+M207+M208+M222+M223+M242+M255+M258+M273+M277+M288+M303+M306+M291+M272+M271</f>
        <v>1417530.5690000001</v>
      </c>
      <c r="N309" s="50">
        <f t="shared" si="234"/>
        <v>98.068198556076439</v>
      </c>
      <c r="O309" s="53">
        <f t="shared" si="235"/>
        <v>-27383.875999999931</v>
      </c>
      <c r="P309" s="89"/>
    </row>
    <row r="310" spans="1:16" ht="32.25" customHeight="1" x14ac:dyDescent="0.2">
      <c r="A310" s="100"/>
      <c r="B310" s="63"/>
      <c r="C310" s="63"/>
      <c r="D310" s="79" t="s">
        <v>116</v>
      </c>
      <c r="E310" s="25">
        <f>E309-E169</f>
        <v>832732.28200000001</v>
      </c>
      <c r="F310" s="86">
        <f>F309-F169</f>
        <v>1601800.2693800002</v>
      </c>
      <c r="G310" s="23">
        <f>G309-G169</f>
        <v>0</v>
      </c>
      <c r="H310" s="25">
        <f>H309-H169</f>
        <v>1075980.3140000002</v>
      </c>
      <c r="I310" s="26">
        <f t="shared" si="237"/>
        <v>67.173188478515726</v>
      </c>
      <c r="J310" s="26"/>
      <c r="K310" s="27"/>
      <c r="L310" s="25"/>
      <c r="M310" s="25">
        <f>M309-M169</f>
        <v>1244004.942</v>
      </c>
      <c r="N310" s="50">
        <f t="shared" si="234"/>
        <v>86.493250763950755</v>
      </c>
      <c r="O310" s="53">
        <f t="shared" si="235"/>
        <v>-168024.62799999979</v>
      </c>
    </row>
    <row r="311" spans="1:16" ht="9" customHeight="1" x14ac:dyDescent="0.2">
      <c r="A311" s="100"/>
      <c r="B311" s="63"/>
      <c r="C311" s="63"/>
      <c r="D311" s="70"/>
      <c r="E311" s="28"/>
      <c r="F311" s="28"/>
      <c r="G311" s="23"/>
      <c r="H311" s="23"/>
      <c r="I311" s="29">
        <f t="shared" si="237"/>
        <v>0</v>
      </c>
      <c r="J311" s="26"/>
      <c r="K311" s="27">
        <f t="shared" si="217"/>
        <v>0</v>
      </c>
      <c r="L311" s="25"/>
      <c r="M311" s="28"/>
      <c r="N311" s="50"/>
      <c r="O311" s="53">
        <f t="shared" si="235"/>
        <v>0</v>
      </c>
    </row>
    <row r="312" spans="1:16" ht="21.75" customHeight="1" x14ac:dyDescent="0.2">
      <c r="A312" s="100"/>
      <c r="B312" s="63"/>
      <c r="C312" s="63"/>
      <c r="D312" s="79" t="s">
        <v>11</v>
      </c>
      <c r="E312" s="23">
        <f>E314+E315+E313+E316</f>
        <v>0</v>
      </c>
      <c r="F312" s="23">
        <f>F314+F315+F313+F316</f>
        <v>0</v>
      </c>
      <c r="G312" s="23">
        <f>G314+G315+G313+G316</f>
        <v>0</v>
      </c>
      <c r="H312" s="23">
        <f>H314+H315+H313+H316</f>
        <v>-41.991999999999997</v>
      </c>
      <c r="I312" s="26"/>
      <c r="J312" s="26"/>
      <c r="K312" s="27">
        <f t="shared" si="217"/>
        <v>0</v>
      </c>
      <c r="L312" s="25"/>
      <c r="M312" s="23">
        <f>M314+M315+M313+M316</f>
        <v>-30.288</v>
      </c>
      <c r="N312" s="50">
        <f t="shared" si="234"/>
        <v>138.64236661384047</v>
      </c>
      <c r="O312" s="96">
        <f t="shared" si="235"/>
        <v>-11.703999999999997</v>
      </c>
    </row>
    <row r="313" spans="1:16" ht="15.75" hidden="1" x14ac:dyDescent="0.2">
      <c r="A313" s="100" t="s">
        <v>111</v>
      </c>
      <c r="B313" s="63"/>
      <c r="C313" s="63"/>
      <c r="D313" s="71" t="s">
        <v>112</v>
      </c>
      <c r="E313" s="28"/>
      <c r="F313" s="28"/>
      <c r="G313" s="23"/>
      <c r="H313" s="23"/>
      <c r="I313" s="26"/>
      <c r="J313" s="26"/>
      <c r="K313" s="27">
        <f t="shared" si="217"/>
        <v>0</v>
      </c>
      <c r="L313" s="25"/>
      <c r="M313" s="28"/>
      <c r="N313" s="30" t="e">
        <f t="shared" si="234"/>
        <v>#DIV/0!</v>
      </c>
      <c r="O313" s="97">
        <f t="shared" si="235"/>
        <v>0</v>
      </c>
    </row>
    <row r="314" spans="1:16" ht="51" customHeight="1" x14ac:dyDescent="0.2">
      <c r="A314" s="100" t="s">
        <v>96</v>
      </c>
      <c r="B314" s="63" t="s">
        <v>330</v>
      </c>
      <c r="C314" s="63"/>
      <c r="D314" s="71" t="s">
        <v>372</v>
      </c>
      <c r="E314" s="28">
        <v>17.468</v>
      </c>
      <c r="F314" s="28">
        <v>17.468</v>
      </c>
      <c r="G314" s="28"/>
      <c r="H314" s="28"/>
      <c r="I314" s="29">
        <f>H314/F314*100</f>
        <v>0</v>
      </c>
      <c r="J314" s="26"/>
      <c r="K314" s="27">
        <f t="shared" si="217"/>
        <v>0</v>
      </c>
      <c r="L314" s="25">
        <f t="shared" ref="L314:L317" si="238">H314-G314</f>
        <v>0</v>
      </c>
      <c r="M314" s="28"/>
      <c r="N314" s="39" t="e">
        <f t="shared" si="234"/>
        <v>#DIV/0!</v>
      </c>
      <c r="O314" s="97">
        <f t="shared" si="235"/>
        <v>0</v>
      </c>
    </row>
    <row r="315" spans="1:16" ht="52.5" customHeight="1" x14ac:dyDescent="0.2">
      <c r="A315" s="100" t="s">
        <v>9</v>
      </c>
      <c r="B315" s="63" t="s">
        <v>331</v>
      </c>
      <c r="C315" s="63"/>
      <c r="D315" s="71" t="s">
        <v>373</v>
      </c>
      <c r="E315" s="28">
        <v>-17.468</v>
      </c>
      <c r="F315" s="28">
        <v>-17.468</v>
      </c>
      <c r="G315" s="28"/>
      <c r="H315" s="28">
        <v>-41.991999999999997</v>
      </c>
      <c r="I315" s="91" t="s">
        <v>443</v>
      </c>
      <c r="J315" s="26"/>
      <c r="K315" s="27">
        <f t="shared" si="217"/>
        <v>0</v>
      </c>
      <c r="L315" s="25"/>
      <c r="M315" s="28">
        <v>-30.288</v>
      </c>
      <c r="N315" s="58">
        <f t="shared" si="234"/>
        <v>138.64236661384047</v>
      </c>
      <c r="O315" s="97">
        <f t="shared" si="235"/>
        <v>-11.703999999999997</v>
      </c>
    </row>
    <row r="316" spans="1:16" ht="30" hidden="1" customHeight="1" x14ac:dyDescent="0.2">
      <c r="A316" s="100"/>
      <c r="B316" s="63" t="s">
        <v>329</v>
      </c>
      <c r="C316" s="63"/>
      <c r="D316" s="71" t="s">
        <v>374</v>
      </c>
      <c r="E316" s="28"/>
      <c r="F316" s="28"/>
      <c r="G316" s="23"/>
      <c r="H316" s="23"/>
      <c r="I316" s="26" t="e">
        <f t="shared" ref="I316" si="239">H316/F316*100</f>
        <v>#DIV/0!</v>
      </c>
      <c r="J316" s="26"/>
      <c r="K316" s="27"/>
      <c r="L316" s="25"/>
      <c r="M316" s="28"/>
      <c r="N316" s="39" t="e">
        <f t="shared" si="234"/>
        <v>#DIV/0!</v>
      </c>
      <c r="O316" s="54">
        <f t="shared" si="235"/>
        <v>0</v>
      </c>
    </row>
    <row r="317" spans="1:16" ht="8.25" customHeight="1" x14ac:dyDescent="0.2">
      <c r="A317" s="100"/>
      <c r="B317" s="63"/>
      <c r="C317" s="63"/>
      <c r="D317" s="71"/>
      <c r="E317" s="28"/>
      <c r="F317" s="28"/>
      <c r="G317" s="23"/>
      <c r="H317" s="28"/>
      <c r="I317" s="29">
        <f>IF(F317&gt;0,H317/F317*100,0)</f>
        <v>0</v>
      </c>
      <c r="J317" s="26"/>
      <c r="K317" s="27">
        <f t="shared" si="217"/>
        <v>0</v>
      </c>
      <c r="L317" s="25">
        <f t="shared" si="238"/>
        <v>0</v>
      </c>
      <c r="M317" s="28"/>
      <c r="N317" s="30"/>
      <c r="O317" s="54">
        <f t="shared" si="235"/>
        <v>0</v>
      </c>
    </row>
    <row r="318" spans="1:16" s="12" customFormat="1" ht="34.5" customHeight="1" x14ac:dyDescent="0.2">
      <c r="A318" s="22"/>
      <c r="B318" s="63"/>
      <c r="C318" s="69"/>
      <c r="D318" s="70" t="s">
        <v>15</v>
      </c>
      <c r="E318" s="25">
        <f>E163+E309</f>
        <v>7138649.8969999989</v>
      </c>
      <c r="F318" s="86">
        <f>F163+F309</f>
        <v>8706209.7486899979</v>
      </c>
      <c r="G318" s="34"/>
      <c r="H318" s="25">
        <f>H163+H309</f>
        <v>7430564.7879999997</v>
      </c>
      <c r="I318" s="26">
        <f>IF(F318&gt;0,H318/F318*100,0)</f>
        <v>85.347872409323216</v>
      </c>
      <c r="J318" s="35"/>
      <c r="K318" s="36">
        <f t="shared" si="217"/>
        <v>0</v>
      </c>
      <c r="L318" s="25"/>
      <c r="M318" s="25">
        <f>M163+M309</f>
        <v>6232029.2829999998</v>
      </c>
      <c r="N318" s="27">
        <f t="shared" si="234"/>
        <v>119.23186574667449</v>
      </c>
      <c r="O318" s="53">
        <f t="shared" si="235"/>
        <v>1198535.5049999999</v>
      </c>
      <c r="P318" s="61"/>
    </row>
    <row r="319" spans="1:16" ht="34.5" customHeight="1" x14ac:dyDescent="0.2">
      <c r="B319" s="65"/>
      <c r="C319" s="65"/>
      <c r="D319" s="70" t="s">
        <v>117</v>
      </c>
      <c r="E319" s="25">
        <f>E310+E163</f>
        <v>7037354.6829999983</v>
      </c>
      <c r="F319" s="86">
        <f>F310+F163</f>
        <v>8604914.5346899983</v>
      </c>
      <c r="G319" s="23"/>
      <c r="H319" s="25">
        <f>H310+H163</f>
        <v>7116398.409</v>
      </c>
      <c r="I319" s="26">
        <f>IF(F319&gt;0,H319/F319*100,0)</f>
        <v>82.70155828173344</v>
      </c>
      <c r="J319" s="37"/>
      <c r="K319" s="37"/>
      <c r="L319" s="25"/>
      <c r="M319" s="25">
        <f>M310+M163</f>
        <v>6058503.6559999995</v>
      </c>
      <c r="N319" s="27">
        <f t="shared" si="234"/>
        <v>117.46132070007617</v>
      </c>
      <c r="O319" s="53">
        <f t="shared" si="235"/>
        <v>1057894.7530000005</v>
      </c>
    </row>
    <row r="320" spans="1:16" ht="71.25" customHeight="1" x14ac:dyDescent="0.25">
      <c r="B320" s="42"/>
      <c r="C320" s="42"/>
      <c r="D320" s="107" t="s">
        <v>444</v>
      </c>
      <c r="E320" s="107"/>
      <c r="F320" s="107"/>
      <c r="G320" s="107"/>
      <c r="H320" s="107"/>
      <c r="I320" s="107"/>
      <c r="J320" s="107"/>
      <c r="K320" s="107"/>
      <c r="L320" s="107"/>
      <c r="M320" s="107"/>
      <c r="N320" s="107"/>
      <c r="O320" s="107"/>
    </row>
    <row r="321" spans="1:15" ht="47.25" customHeight="1" x14ac:dyDescent="0.2">
      <c r="B321" s="42"/>
      <c r="C321" s="42"/>
      <c r="D321" s="49" t="s">
        <v>398</v>
      </c>
      <c r="E321" s="43"/>
      <c r="F321" s="44"/>
      <c r="G321" s="43"/>
      <c r="H321" s="43"/>
      <c r="I321" s="45"/>
      <c r="J321" s="46"/>
      <c r="K321" s="46"/>
      <c r="L321" s="47"/>
      <c r="M321" s="43"/>
      <c r="N321" s="48"/>
      <c r="O321" s="43"/>
    </row>
    <row r="322" spans="1:15" ht="63" customHeight="1" x14ac:dyDescent="0.2">
      <c r="A322" s="103"/>
      <c r="B322" s="103"/>
      <c r="C322" s="103"/>
      <c r="D322" s="103"/>
      <c r="E322" s="103"/>
      <c r="F322" s="103"/>
      <c r="G322" s="103"/>
      <c r="H322" s="103"/>
      <c r="I322" s="103"/>
      <c r="J322" s="103"/>
      <c r="K322" s="103"/>
      <c r="L322" s="103"/>
    </row>
    <row r="323" spans="1:15" x14ac:dyDescent="0.2">
      <c r="D323" s="13"/>
      <c r="E323" s="14"/>
      <c r="F323" s="14"/>
      <c r="G323" s="15"/>
      <c r="H323" s="15"/>
      <c r="I323" s="16"/>
      <c r="J323" s="16"/>
      <c r="K323" s="16"/>
      <c r="L323" s="15"/>
    </row>
    <row r="324" spans="1:15" x14ac:dyDescent="0.2">
      <c r="D324" s="13"/>
      <c r="E324" s="14"/>
      <c r="F324" s="14"/>
      <c r="G324" s="15"/>
      <c r="H324" s="15"/>
      <c r="I324" s="16"/>
      <c r="J324" s="16"/>
      <c r="K324" s="16"/>
      <c r="L324" s="15"/>
    </row>
    <row r="325" spans="1:15" x14ac:dyDescent="0.2">
      <c r="D325" s="13"/>
      <c r="E325" s="14"/>
      <c r="F325" s="14"/>
      <c r="G325" s="15"/>
      <c r="H325" s="15"/>
      <c r="I325" s="16"/>
      <c r="J325" s="16"/>
      <c r="K325" s="16"/>
      <c r="L325" s="15"/>
    </row>
    <row r="326" spans="1:15" x14ac:dyDescent="0.2">
      <c r="D326" s="13"/>
      <c r="E326" s="14"/>
      <c r="F326" s="14"/>
      <c r="G326" s="15"/>
      <c r="H326" s="15"/>
      <c r="I326" s="16"/>
      <c r="J326" s="16"/>
      <c r="K326" s="16"/>
      <c r="L326" s="15"/>
    </row>
    <row r="327" spans="1:15" x14ac:dyDescent="0.2">
      <c r="D327" s="13"/>
      <c r="E327" s="14"/>
      <c r="F327" s="14"/>
      <c r="G327" s="15"/>
      <c r="H327" s="15"/>
      <c r="I327" s="16"/>
      <c r="J327" s="16"/>
      <c r="K327" s="16"/>
      <c r="L327" s="15"/>
    </row>
    <row r="328" spans="1:15" x14ac:dyDescent="0.2">
      <c r="D328" s="13"/>
      <c r="E328" s="14"/>
      <c r="F328" s="14"/>
      <c r="G328" s="15"/>
      <c r="H328" s="15"/>
      <c r="I328" s="16"/>
      <c r="J328" s="16"/>
      <c r="K328" s="16"/>
      <c r="L328" s="15"/>
    </row>
    <row r="329" spans="1:15" x14ac:dyDescent="0.2">
      <c r="D329" s="13"/>
      <c r="E329" s="14"/>
      <c r="F329" s="14"/>
      <c r="G329" s="15"/>
      <c r="H329" s="15"/>
      <c r="I329" s="16"/>
      <c r="J329" s="16"/>
      <c r="K329" s="16"/>
      <c r="L329" s="15"/>
    </row>
    <row r="330" spans="1:15" x14ac:dyDescent="0.2">
      <c r="D330" s="13"/>
      <c r="E330" s="14"/>
      <c r="F330" s="14"/>
      <c r="G330" s="16"/>
      <c r="H330" s="15"/>
      <c r="I330" s="16"/>
      <c r="J330" s="16"/>
      <c r="K330" s="16"/>
      <c r="L330" s="15"/>
    </row>
    <row r="331" spans="1:15" x14ac:dyDescent="0.2">
      <c r="D331" s="13"/>
      <c r="E331" s="14"/>
      <c r="F331" s="14"/>
      <c r="G331" s="16"/>
      <c r="H331" s="15"/>
      <c r="I331" s="16"/>
      <c r="J331" s="16"/>
      <c r="K331" s="16"/>
      <c r="L331" s="15"/>
    </row>
    <row r="332" spans="1:15" x14ac:dyDescent="0.2">
      <c r="D332" s="13"/>
      <c r="E332" s="14"/>
      <c r="F332" s="14"/>
      <c r="G332" s="16"/>
      <c r="H332" s="15"/>
      <c r="I332" s="16"/>
      <c r="J332" s="16"/>
      <c r="K332" s="16"/>
      <c r="L332" s="15"/>
    </row>
    <row r="333" spans="1:15" x14ac:dyDescent="0.2">
      <c r="D333" s="13"/>
      <c r="E333" s="14"/>
      <c r="F333" s="14"/>
      <c r="G333" s="16"/>
      <c r="H333" s="15"/>
      <c r="I333" s="16"/>
      <c r="J333" s="16"/>
      <c r="K333" s="16"/>
      <c r="L333" s="15"/>
    </row>
    <row r="334" spans="1:15" x14ac:dyDescent="0.2">
      <c r="D334" s="13"/>
      <c r="E334" s="14"/>
      <c r="F334" s="14"/>
      <c r="G334" s="16"/>
      <c r="H334" s="15"/>
      <c r="I334" s="16"/>
      <c r="J334" s="16"/>
      <c r="K334" s="16"/>
      <c r="L334" s="15"/>
    </row>
    <row r="335" spans="1:15" x14ac:dyDescent="0.2">
      <c r="D335" s="13"/>
      <c r="E335" s="14"/>
      <c r="F335" s="14"/>
      <c r="G335" s="14"/>
      <c r="H335" s="17"/>
      <c r="I335" s="14"/>
      <c r="J335" s="14"/>
      <c r="K335" s="14"/>
      <c r="L335" s="17"/>
    </row>
    <row r="336" spans="1:15" x14ac:dyDescent="0.2">
      <c r="D336" s="13"/>
      <c r="E336" s="14"/>
      <c r="F336" s="14"/>
      <c r="G336" s="14"/>
      <c r="H336" s="17"/>
      <c r="I336" s="14"/>
      <c r="J336" s="14"/>
      <c r="K336" s="14"/>
      <c r="L336" s="17"/>
    </row>
    <row r="337" spans="4:12" x14ac:dyDescent="0.2">
      <c r="D337" s="13"/>
      <c r="E337" s="14"/>
      <c r="F337" s="14"/>
      <c r="G337" s="14"/>
      <c r="H337" s="17"/>
      <c r="I337" s="14"/>
      <c r="J337" s="14"/>
      <c r="K337" s="14"/>
      <c r="L337" s="17"/>
    </row>
    <row r="338" spans="4:12" x14ac:dyDescent="0.2">
      <c r="D338" s="13"/>
      <c r="E338" s="14"/>
      <c r="F338" s="14"/>
      <c r="G338" s="14"/>
      <c r="H338" s="17"/>
      <c r="I338" s="14"/>
      <c r="J338" s="14"/>
      <c r="K338" s="14"/>
      <c r="L338" s="17"/>
    </row>
    <row r="339" spans="4:12" x14ac:dyDescent="0.2">
      <c r="D339" s="13"/>
      <c r="E339" s="14"/>
      <c r="F339" s="14"/>
      <c r="G339" s="14"/>
      <c r="H339" s="17"/>
      <c r="I339" s="14"/>
      <c r="J339" s="14"/>
      <c r="K339" s="14"/>
      <c r="L339" s="14"/>
    </row>
    <row r="340" spans="4:12" x14ac:dyDescent="0.2">
      <c r="D340" s="13"/>
      <c r="E340" s="14"/>
      <c r="F340" s="14"/>
      <c r="G340" s="14"/>
      <c r="H340" s="17"/>
      <c r="I340" s="14"/>
      <c r="J340" s="14"/>
      <c r="K340" s="14"/>
      <c r="L340" s="14"/>
    </row>
    <row r="341" spans="4:12" x14ac:dyDescent="0.2">
      <c r="D341" s="13"/>
      <c r="E341" s="14"/>
      <c r="F341" s="14"/>
      <c r="G341" s="14"/>
      <c r="H341" s="14"/>
      <c r="I341" s="14"/>
      <c r="J341" s="14"/>
      <c r="K341" s="14"/>
      <c r="L341" s="14"/>
    </row>
    <row r="342" spans="4:12" x14ac:dyDescent="0.2">
      <c r="D342" s="13"/>
      <c r="E342" s="14"/>
      <c r="F342" s="14"/>
      <c r="G342" s="14"/>
      <c r="H342" s="14"/>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3"/>
      <c r="E350" s="14"/>
      <c r="F350" s="14"/>
      <c r="G350" s="14"/>
      <c r="H350" s="14"/>
      <c r="I350" s="14"/>
      <c r="J350" s="14"/>
      <c r="K350" s="14"/>
      <c r="L350" s="14"/>
    </row>
    <row r="351" spans="4:12" x14ac:dyDescent="0.2">
      <c r="D351" s="13"/>
      <c r="E351" s="14"/>
      <c r="F351" s="14"/>
      <c r="G351" s="14"/>
      <c r="H351" s="14"/>
      <c r="I351" s="14"/>
      <c r="J351" s="14"/>
      <c r="K351" s="14"/>
      <c r="L351" s="14"/>
    </row>
    <row r="352" spans="4:12" x14ac:dyDescent="0.2">
      <c r="D352" s="13"/>
      <c r="E352" s="14"/>
      <c r="F352" s="14"/>
      <c r="G352" s="14"/>
      <c r="H352" s="14"/>
      <c r="I352" s="14"/>
      <c r="J352" s="14"/>
      <c r="K352" s="14"/>
      <c r="L352" s="14"/>
    </row>
    <row r="353" spans="4:12" x14ac:dyDescent="0.2">
      <c r="D353" s="13"/>
      <c r="E353" s="14"/>
      <c r="F353" s="14"/>
      <c r="G353" s="14"/>
      <c r="H353" s="14"/>
      <c r="I353" s="14"/>
      <c r="J353" s="14"/>
      <c r="K353" s="14"/>
      <c r="L353" s="14"/>
    </row>
    <row r="354" spans="4:12" x14ac:dyDescent="0.2">
      <c r="D354" s="13"/>
      <c r="E354" s="14"/>
      <c r="F354" s="14"/>
      <c r="G354" s="14"/>
      <c r="H354" s="14"/>
      <c r="I354" s="14"/>
      <c r="J354" s="14"/>
      <c r="K354" s="14"/>
      <c r="L354" s="14"/>
    </row>
    <row r="355" spans="4:12" x14ac:dyDescent="0.2">
      <c r="D355" s="13"/>
      <c r="E355" s="14"/>
      <c r="F355" s="14"/>
      <c r="G355" s="14"/>
      <c r="H355" s="14"/>
      <c r="I355" s="14"/>
      <c r="J355" s="14"/>
      <c r="K355" s="14"/>
      <c r="L355" s="14"/>
    </row>
    <row r="356" spans="4:12" x14ac:dyDescent="0.2">
      <c r="D356" s="13"/>
      <c r="E356" s="14"/>
      <c r="F356" s="14"/>
      <c r="G356" s="14"/>
      <c r="H356" s="14"/>
      <c r="I356" s="14"/>
      <c r="J356" s="14"/>
      <c r="K356" s="14"/>
      <c r="L356" s="14"/>
    </row>
    <row r="357" spans="4:12" x14ac:dyDescent="0.2">
      <c r="D357" s="13"/>
      <c r="E357" s="14"/>
      <c r="F357" s="14"/>
      <c r="G357" s="14"/>
      <c r="H357" s="14"/>
      <c r="I357" s="14"/>
      <c r="J357" s="14"/>
      <c r="K357" s="14"/>
      <c r="L357" s="14"/>
    </row>
    <row r="358" spans="4:12" x14ac:dyDescent="0.2">
      <c r="D358" s="13"/>
      <c r="E358" s="14"/>
      <c r="F358" s="14"/>
      <c r="G358" s="14"/>
      <c r="H358" s="14"/>
      <c r="I358" s="14"/>
      <c r="J358" s="14"/>
      <c r="K358" s="14"/>
      <c r="L358" s="14"/>
    </row>
    <row r="359" spans="4:12" x14ac:dyDescent="0.2">
      <c r="D359" s="18"/>
      <c r="E359" s="14"/>
      <c r="F359" s="14"/>
      <c r="G359" s="14"/>
      <c r="H359" s="14"/>
      <c r="I359" s="14"/>
      <c r="J359" s="14"/>
      <c r="K359" s="14"/>
      <c r="L359" s="14"/>
    </row>
    <row r="360" spans="4:12" x14ac:dyDescent="0.2">
      <c r="D360" s="18"/>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c r="E415" s="14"/>
      <c r="F415" s="14"/>
      <c r="G415" s="14"/>
      <c r="H415" s="14"/>
      <c r="I415" s="14"/>
      <c r="J415" s="14"/>
      <c r="K415" s="14"/>
      <c r="L415" s="14"/>
    </row>
    <row r="416" spans="4:12" x14ac:dyDescent="0.2">
      <c r="D416" s="18"/>
      <c r="E416" s="14"/>
      <c r="F416" s="14"/>
      <c r="G416" s="14"/>
      <c r="H416" s="14"/>
      <c r="I416" s="14"/>
      <c r="J416" s="14"/>
      <c r="K416" s="14"/>
      <c r="L416" s="14"/>
    </row>
    <row r="417" spans="4:12" x14ac:dyDescent="0.2">
      <c r="D417" s="18"/>
      <c r="E417" s="14"/>
      <c r="F417" s="14"/>
      <c r="G417" s="14"/>
      <c r="H417" s="14"/>
      <c r="I417" s="14"/>
      <c r="J417" s="14"/>
      <c r="K417" s="14"/>
      <c r="L417" s="14"/>
    </row>
    <row r="418" spans="4:12" x14ac:dyDescent="0.2">
      <c r="D418" s="18"/>
      <c r="E418" s="14"/>
      <c r="F418" s="14"/>
      <c r="G418" s="14"/>
      <c r="H418" s="14"/>
      <c r="I418" s="14"/>
      <c r="J418" s="14"/>
      <c r="K418" s="14"/>
      <c r="L418" s="14"/>
    </row>
    <row r="419" spans="4:12" x14ac:dyDescent="0.2">
      <c r="D419" s="18"/>
      <c r="E419" s="14"/>
      <c r="F419" s="14"/>
      <c r="G419" s="14"/>
      <c r="H419" s="14"/>
      <c r="I419" s="14"/>
      <c r="J419" s="14"/>
      <c r="K419" s="14"/>
      <c r="L419" s="14"/>
    </row>
    <row r="420" spans="4:12" x14ac:dyDescent="0.2">
      <c r="D420" s="18"/>
      <c r="E420" s="14"/>
      <c r="F420" s="14"/>
      <c r="G420" s="14"/>
      <c r="H420" s="14"/>
      <c r="I420" s="14"/>
      <c r="J420" s="14"/>
      <c r="K420" s="14"/>
      <c r="L420" s="14"/>
    </row>
    <row r="421" spans="4:12" x14ac:dyDescent="0.2">
      <c r="D421" s="18"/>
      <c r="E421" s="14"/>
      <c r="F421" s="14"/>
      <c r="G421" s="14"/>
      <c r="H421" s="14"/>
      <c r="I421" s="14"/>
      <c r="J421" s="14"/>
      <c r="K421" s="14"/>
      <c r="L421" s="14"/>
    </row>
    <row r="422" spans="4:12" x14ac:dyDescent="0.2">
      <c r="D422" s="18"/>
      <c r="E422" s="14"/>
      <c r="F422" s="14"/>
      <c r="G422" s="14"/>
      <c r="H422" s="14"/>
      <c r="I422" s="14"/>
      <c r="J422" s="14"/>
      <c r="K422" s="14"/>
      <c r="L422" s="14"/>
    </row>
    <row r="423" spans="4:12" x14ac:dyDescent="0.2">
      <c r="D423" s="18"/>
      <c r="E423" s="14"/>
      <c r="F423" s="14"/>
      <c r="G423" s="14"/>
      <c r="H423" s="14"/>
      <c r="I423" s="14"/>
      <c r="J423" s="14"/>
      <c r="K423" s="14"/>
      <c r="L423" s="14"/>
    </row>
    <row r="424" spans="4:12" x14ac:dyDescent="0.2">
      <c r="D424" s="18"/>
    </row>
    <row r="425" spans="4:12" x14ac:dyDescent="0.2">
      <c r="D425" s="18"/>
    </row>
    <row r="426" spans="4:12" x14ac:dyDescent="0.2">
      <c r="D426" s="18"/>
    </row>
    <row r="427" spans="4:12" x14ac:dyDescent="0.2">
      <c r="D427" s="18"/>
    </row>
    <row r="428" spans="4:12" x14ac:dyDescent="0.2">
      <c r="D428" s="18"/>
    </row>
    <row r="429" spans="4:12" x14ac:dyDescent="0.2">
      <c r="D429" s="18"/>
    </row>
    <row r="430" spans="4:12" x14ac:dyDescent="0.2">
      <c r="D430" s="18"/>
    </row>
    <row r="431" spans="4:12" x14ac:dyDescent="0.2">
      <c r="D431" s="18"/>
    </row>
    <row r="432" spans="4:12" x14ac:dyDescent="0.2">
      <c r="D432" s="18"/>
    </row>
    <row r="433" spans="4:4" x14ac:dyDescent="0.2">
      <c r="D433" s="18"/>
    </row>
    <row r="434" spans="4:4" x14ac:dyDescent="0.2">
      <c r="D434" s="18"/>
    </row>
    <row r="435" spans="4:4" x14ac:dyDescent="0.2">
      <c r="D435" s="18"/>
    </row>
    <row r="436" spans="4:4" x14ac:dyDescent="0.2">
      <c r="D436" s="18"/>
    </row>
    <row r="437" spans="4:4" x14ac:dyDescent="0.2">
      <c r="D437" s="18"/>
    </row>
    <row r="438" spans="4:4" x14ac:dyDescent="0.2">
      <c r="D438" s="18"/>
    </row>
    <row r="439" spans="4:4" x14ac:dyDescent="0.2">
      <c r="D439" s="18"/>
    </row>
    <row r="440" spans="4:4" x14ac:dyDescent="0.2">
      <c r="D440" s="18"/>
    </row>
    <row r="441" spans="4:4" x14ac:dyDescent="0.2">
      <c r="D441" s="18"/>
    </row>
    <row r="442" spans="4:4" x14ac:dyDescent="0.2">
      <c r="D442" s="18"/>
    </row>
    <row r="443" spans="4:4" x14ac:dyDescent="0.2">
      <c r="D443" s="18"/>
    </row>
    <row r="444" spans="4:4" x14ac:dyDescent="0.2">
      <c r="D444" s="18"/>
    </row>
    <row r="445" spans="4:4" x14ac:dyDescent="0.2">
      <c r="D445" s="19"/>
    </row>
    <row r="446" spans="4:4" x14ac:dyDescent="0.2">
      <c r="D446" s="19"/>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row r="546" spans="4:4" x14ac:dyDescent="0.2">
      <c r="D546" s="19"/>
    </row>
    <row r="547" spans="4:4" x14ac:dyDescent="0.2">
      <c r="D547" s="19"/>
    </row>
    <row r="548" spans="4:4" x14ac:dyDescent="0.2">
      <c r="D548" s="19"/>
    </row>
    <row r="549" spans="4:4" x14ac:dyDescent="0.2">
      <c r="D549" s="19"/>
    </row>
    <row r="550" spans="4:4" x14ac:dyDescent="0.2">
      <c r="D550" s="19"/>
    </row>
    <row r="551" spans="4:4" x14ac:dyDescent="0.2">
      <c r="D551" s="19"/>
    </row>
    <row r="552" spans="4:4" x14ac:dyDescent="0.2">
      <c r="D552" s="19"/>
    </row>
    <row r="553" spans="4:4" x14ac:dyDescent="0.2">
      <c r="D553" s="19"/>
    </row>
    <row r="554" spans="4:4" x14ac:dyDescent="0.2">
      <c r="D554" s="19"/>
    </row>
  </sheetData>
  <mergeCells count="14">
    <mergeCell ref="A1:O1"/>
    <mergeCell ref="M3:M4"/>
    <mergeCell ref="N3:N4"/>
    <mergeCell ref="O3:O4"/>
    <mergeCell ref="A322:L322"/>
    <mergeCell ref="A3:A4"/>
    <mergeCell ref="B3:B4"/>
    <mergeCell ref="D3:D4"/>
    <mergeCell ref="E3:E4"/>
    <mergeCell ref="F3:G3"/>
    <mergeCell ref="H3:H4"/>
    <mergeCell ref="I3:K3"/>
    <mergeCell ref="L3:L4"/>
    <mergeCell ref="D320:O320"/>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1D1710-9AC3-4334-AB1B-B3C91B4F90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2025-12-05T08:03:54Z</cp:lastPrinted>
  <dcterms:created xsi:type="dcterms:W3CDTF">2002-02-11T07:55:21Z</dcterms:created>
  <dcterms:modified xsi:type="dcterms:W3CDTF">2025-12-05T12:22:51Z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